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חוברת_עבודה_זו"/>
  <workbookProtection workbookAlgorithmName="SHA-512" workbookHashValue="16COEqA+n1r9yL8hVhmZRga7Et5x801kAPmAOCIA4/NhyrMpqvl0cfH43xqc8wBbiNI+suoe0Dm5l2cRg4ziLg==" workbookSaltValue="0z0VsNTzbY4DizJ2eoF+rg==" workbookSpinCount="100000" lockStructure="1"/>
  <bookViews>
    <workbookView xWindow="0" yWindow="0" windowWidth="15600" windowHeight="7065" activeTab="1"/>
  </bookViews>
  <sheets>
    <sheet name="תוצאות" sheetId="10" r:id="rId1"/>
    <sheet name="Data" sheetId="5" r:id="rId2"/>
    <sheet name="DataOdafim" sheetId="7" r:id="rId3"/>
    <sheet name="DataOdafim_2" sheetId="9" r:id="rId4"/>
    <sheet name="BaderOffer" sheetId="6" r:id="rId5"/>
    <sheet name="DataOdafimBenifrad" sheetId="12" r:id="rId6"/>
    <sheet name="BaderOfferNifrad" sheetId="11" r:id="rId7"/>
  </sheets>
  <definedNames>
    <definedName name="_xlnm._FilterDatabase" localSheetId="0" hidden="1">תוצאות!$A$8:$M$68</definedName>
  </definedNames>
  <calcPr calcId="145621"/>
</workbook>
</file>

<file path=xl/calcChain.xml><?xml version="1.0" encoding="utf-8"?>
<calcChain xmlns="http://schemas.openxmlformats.org/spreadsheetml/2006/main">
  <c r="S3" i="5" l="1"/>
  <c r="T4" i="5"/>
  <c r="S8" i="5"/>
  <c r="T9" i="5"/>
  <c r="S12" i="5"/>
  <c r="T13" i="5"/>
  <c r="T14" i="5"/>
  <c r="S15" i="5"/>
  <c r="T15" i="5"/>
  <c r="S16" i="5"/>
  <c r="T16" i="5"/>
  <c r="S17" i="5"/>
  <c r="T17" i="5"/>
  <c r="S18" i="5"/>
  <c r="T18" i="5"/>
  <c r="T19" i="5"/>
  <c r="S20" i="5"/>
  <c r="T20" i="5"/>
  <c r="T21" i="5"/>
  <c r="S22" i="5"/>
  <c r="T22" i="5"/>
  <c r="S23" i="5"/>
  <c r="T23" i="5"/>
  <c r="S24" i="5"/>
  <c r="T24" i="5"/>
  <c r="S25" i="5"/>
  <c r="T25" i="5"/>
  <c r="S26" i="5"/>
  <c r="T26" i="5"/>
  <c r="T27" i="5"/>
  <c r="S28" i="5"/>
  <c r="T28" i="5"/>
  <c r="S29" i="5"/>
  <c r="T29" i="5"/>
  <c r="S30" i="5"/>
  <c r="T30" i="5"/>
  <c r="S31" i="5"/>
  <c r="T31" i="5"/>
  <c r="S32" i="5"/>
  <c r="T32" i="5"/>
  <c r="T33" i="5"/>
  <c r="S34" i="5"/>
  <c r="T34" i="5"/>
  <c r="S35" i="5"/>
  <c r="T35" i="5"/>
  <c r="S36" i="5"/>
  <c r="T36" i="5"/>
  <c r="S37" i="5"/>
  <c r="T37" i="5"/>
  <c r="S38" i="5"/>
  <c r="T38" i="5"/>
  <c r="S39" i="5"/>
  <c r="T39" i="5"/>
  <c r="S40" i="5"/>
  <c r="T40" i="5"/>
  <c r="S41" i="5"/>
  <c r="T41" i="5"/>
  <c r="S42" i="5"/>
  <c r="T42" i="5"/>
  <c r="S43" i="5"/>
  <c r="T43" i="5"/>
  <c r="T44" i="5"/>
  <c r="S45" i="5"/>
  <c r="T45" i="5"/>
  <c r="S46" i="5"/>
  <c r="T46" i="5"/>
  <c r="S47" i="5"/>
  <c r="T47" i="5"/>
  <c r="S48" i="5"/>
  <c r="T48" i="5"/>
  <c r="S49" i="5"/>
  <c r="T49" i="5"/>
  <c r="S50" i="5"/>
  <c r="T50" i="5"/>
  <c r="S51" i="5"/>
  <c r="T51" i="5"/>
  <c r="S52" i="5"/>
  <c r="T52" i="5"/>
  <c r="S53" i="5"/>
  <c r="T53" i="5"/>
  <c r="S54" i="5"/>
  <c r="T54" i="5"/>
  <c r="S55" i="5"/>
  <c r="T55" i="5"/>
  <c r="S56" i="5"/>
  <c r="T56" i="5"/>
  <c r="S57" i="5"/>
  <c r="T57" i="5"/>
  <c r="S58" i="5"/>
  <c r="T58" i="5"/>
  <c r="S59" i="5"/>
  <c r="T59" i="5"/>
  <c r="S60" i="5"/>
  <c r="T60" i="5"/>
  <c r="S61" i="5"/>
  <c r="T61" i="5"/>
  <c r="T2" i="5"/>
  <c r="E4" i="10" l="1"/>
  <c r="I3" i="6"/>
  <c r="K3" i="6"/>
  <c r="L3" i="6"/>
  <c r="N3" i="6"/>
  <c r="O3" i="6"/>
  <c r="Q3" i="6"/>
  <c r="R3" i="6"/>
  <c r="T3" i="6"/>
  <c r="U3" i="6"/>
  <c r="W3" i="6"/>
  <c r="X3" i="6"/>
  <c r="Z3" i="6"/>
  <c r="AA3" i="6"/>
  <c r="AC3" i="6"/>
  <c r="AD3" i="6"/>
  <c r="AF3" i="6"/>
  <c r="AG3" i="6"/>
  <c r="AI3" i="6"/>
  <c r="AJ3" i="6"/>
  <c r="AL3" i="6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B32" i="10" l="1"/>
  <c r="C32" i="10"/>
  <c r="D32" i="10"/>
  <c r="G32" i="10"/>
  <c r="H32" i="10" s="1"/>
  <c r="B33" i="10"/>
  <c r="C33" i="10"/>
  <c r="D33" i="10"/>
  <c r="G33" i="10"/>
  <c r="H33" i="10" s="1"/>
  <c r="B34" i="10"/>
  <c r="C34" i="10"/>
  <c r="D34" i="10"/>
  <c r="G34" i="10"/>
  <c r="H34" i="10" s="1"/>
  <c r="B35" i="10"/>
  <c r="C35" i="10"/>
  <c r="D35" i="10"/>
  <c r="G35" i="10"/>
  <c r="H35" i="10" s="1"/>
  <c r="B36" i="10"/>
  <c r="C36" i="10"/>
  <c r="D36" i="10"/>
  <c r="G36" i="10"/>
  <c r="H36" i="10" s="1"/>
  <c r="B37" i="10"/>
  <c r="C37" i="10"/>
  <c r="D37" i="10"/>
  <c r="G37" i="10"/>
  <c r="H37" i="10" s="1"/>
  <c r="B38" i="10"/>
  <c r="C38" i="10"/>
  <c r="D38" i="10"/>
  <c r="G38" i="10"/>
  <c r="H38" i="10" s="1"/>
  <c r="B39" i="10"/>
  <c r="C39" i="10"/>
  <c r="D39" i="10"/>
  <c r="G39" i="10"/>
  <c r="H39" i="10" s="1"/>
  <c r="B40" i="10"/>
  <c r="C40" i="10"/>
  <c r="D40" i="10"/>
  <c r="G40" i="10"/>
  <c r="H40" i="10" s="1"/>
  <c r="B41" i="10"/>
  <c r="C41" i="10"/>
  <c r="D41" i="10"/>
  <c r="G41" i="10"/>
  <c r="H41" i="10" s="1"/>
  <c r="B42" i="10"/>
  <c r="C42" i="10"/>
  <c r="D42" i="10"/>
  <c r="G42" i="10"/>
  <c r="H42" i="10" s="1"/>
  <c r="B43" i="10"/>
  <c r="C43" i="10"/>
  <c r="D43" i="10"/>
  <c r="G43" i="10"/>
  <c r="H43" i="10" s="1"/>
  <c r="B44" i="10"/>
  <c r="C44" i="10"/>
  <c r="D44" i="10"/>
  <c r="G44" i="10"/>
  <c r="H44" i="10" s="1"/>
  <c r="B45" i="10"/>
  <c r="C45" i="10"/>
  <c r="D45" i="10"/>
  <c r="G45" i="10"/>
  <c r="H45" i="10" s="1"/>
  <c r="B46" i="10"/>
  <c r="C46" i="10"/>
  <c r="D46" i="10"/>
  <c r="G46" i="10"/>
  <c r="H46" i="10" s="1"/>
  <c r="B47" i="10"/>
  <c r="C47" i="10"/>
  <c r="D47" i="10"/>
  <c r="G47" i="10"/>
  <c r="H47" i="10" s="1"/>
  <c r="B48" i="10"/>
  <c r="C48" i="10"/>
  <c r="D48" i="10"/>
  <c r="G48" i="10"/>
  <c r="H48" i="10" s="1"/>
  <c r="B49" i="10"/>
  <c r="C49" i="10"/>
  <c r="D49" i="10"/>
  <c r="G49" i="10"/>
  <c r="H49" i="10" s="1"/>
  <c r="B50" i="10"/>
  <c r="C50" i="10"/>
  <c r="D50" i="10"/>
  <c r="G50" i="10"/>
  <c r="H50" i="10" s="1"/>
  <c r="B51" i="10"/>
  <c r="C51" i="10"/>
  <c r="D51" i="10"/>
  <c r="G51" i="10"/>
  <c r="H51" i="10" s="1"/>
  <c r="B52" i="10"/>
  <c r="C52" i="10"/>
  <c r="D52" i="10"/>
  <c r="G52" i="10"/>
  <c r="H52" i="10" s="1"/>
  <c r="B53" i="10"/>
  <c r="C53" i="10"/>
  <c r="D53" i="10"/>
  <c r="G53" i="10"/>
  <c r="H53" i="10" s="1"/>
  <c r="B54" i="10"/>
  <c r="C54" i="10"/>
  <c r="D54" i="10"/>
  <c r="G54" i="10"/>
  <c r="H54" i="10" s="1"/>
  <c r="B55" i="10"/>
  <c r="C55" i="10"/>
  <c r="D55" i="10"/>
  <c r="G55" i="10"/>
  <c r="H55" i="10" s="1"/>
  <c r="B56" i="10"/>
  <c r="C56" i="10"/>
  <c r="D56" i="10"/>
  <c r="G56" i="10"/>
  <c r="H56" i="10" s="1"/>
  <c r="B57" i="10"/>
  <c r="C57" i="10"/>
  <c r="D57" i="10"/>
  <c r="G57" i="10"/>
  <c r="H57" i="10" s="1"/>
  <c r="B58" i="10"/>
  <c r="C58" i="10"/>
  <c r="D58" i="10"/>
  <c r="G58" i="10"/>
  <c r="H58" i="10" s="1"/>
  <c r="B59" i="10"/>
  <c r="C59" i="10"/>
  <c r="D59" i="10"/>
  <c r="G59" i="10"/>
  <c r="H59" i="10" s="1"/>
  <c r="B60" i="10"/>
  <c r="C60" i="10"/>
  <c r="D60" i="10"/>
  <c r="G60" i="10"/>
  <c r="H60" i="10" s="1"/>
  <c r="B61" i="10"/>
  <c r="C61" i="10"/>
  <c r="D61" i="10"/>
  <c r="G61" i="10"/>
  <c r="H61" i="10" s="1"/>
  <c r="B62" i="10"/>
  <c r="C62" i="10"/>
  <c r="D62" i="10"/>
  <c r="G62" i="10"/>
  <c r="H62" i="10" s="1"/>
  <c r="B63" i="10"/>
  <c r="C63" i="10"/>
  <c r="D63" i="10"/>
  <c r="G63" i="10"/>
  <c r="H63" i="10" s="1"/>
  <c r="B64" i="10"/>
  <c r="C64" i="10"/>
  <c r="D64" i="10"/>
  <c r="G64" i="10"/>
  <c r="H64" i="10" s="1"/>
  <c r="B65" i="10"/>
  <c r="C65" i="10"/>
  <c r="D65" i="10"/>
  <c r="G65" i="10"/>
  <c r="H65" i="10" s="1"/>
  <c r="B66" i="10"/>
  <c r="C66" i="10"/>
  <c r="D66" i="10"/>
  <c r="G66" i="10"/>
  <c r="H66" i="10" s="1"/>
  <c r="B67" i="10"/>
  <c r="C67" i="10"/>
  <c r="D67" i="10"/>
  <c r="G67" i="10"/>
  <c r="H67" i="10" s="1"/>
  <c r="B68" i="10"/>
  <c r="C68" i="10"/>
  <c r="D68" i="10"/>
  <c r="G68" i="10"/>
  <c r="H68" i="10" s="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0" i="11"/>
  <c r="C30" i="11"/>
  <c r="D30" i="11"/>
  <c r="B31" i="11"/>
  <c r="C31" i="11"/>
  <c r="D31" i="11"/>
  <c r="B32" i="11"/>
  <c r="C32" i="11"/>
  <c r="D32" i="11"/>
  <c r="B33" i="11"/>
  <c r="C33" i="11"/>
  <c r="D33" i="11"/>
  <c r="B34" i="11"/>
  <c r="C34" i="11"/>
  <c r="D34" i="11"/>
  <c r="B35" i="11"/>
  <c r="C35" i="11"/>
  <c r="D35" i="11"/>
  <c r="B36" i="11"/>
  <c r="C36" i="11"/>
  <c r="D36" i="11"/>
  <c r="B37" i="11"/>
  <c r="C37" i="11"/>
  <c r="D37" i="11"/>
  <c r="B38" i="11"/>
  <c r="C38" i="11"/>
  <c r="D38" i="11"/>
  <c r="B39" i="11"/>
  <c r="C39" i="11"/>
  <c r="D39" i="11"/>
  <c r="B40" i="11"/>
  <c r="C40" i="11"/>
  <c r="D40" i="11"/>
  <c r="B41" i="11"/>
  <c r="C41" i="11"/>
  <c r="D41" i="11"/>
  <c r="B42" i="11"/>
  <c r="C42" i="11"/>
  <c r="D42" i="11"/>
  <c r="B43" i="11"/>
  <c r="C43" i="11"/>
  <c r="D43" i="11"/>
  <c r="B44" i="11"/>
  <c r="C44" i="11"/>
  <c r="D44" i="11"/>
  <c r="B45" i="11"/>
  <c r="C45" i="11"/>
  <c r="D45" i="11"/>
  <c r="B46" i="11"/>
  <c r="C46" i="11"/>
  <c r="D46" i="11"/>
  <c r="B47" i="11"/>
  <c r="C47" i="11"/>
  <c r="D47" i="11"/>
  <c r="B48" i="11"/>
  <c r="C48" i="11"/>
  <c r="D48" i="11"/>
  <c r="B49" i="11"/>
  <c r="C49" i="11"/>
  <c r="D49" i="11"/>
  <c r="B50" i="11"/>
  <c r="C50" i="11"/>
  <c r="D50" i="11"/>
  <c r="B51" i="11"/>
  <c r="C51" i="11"/>
  <c r="D51" i="11"/>
  <c r="B52" i="11"/>
  <c r="C52" i="11"/>
  <c r="D52" i="11"/>
  <c r="B53" i="11"/>
  <c r="C53" i="11"/>
  <c r="D53" i="11"/>
  <c r="B54" i="11"/>
  <c r="C54" i="11"/>
  <c r="D54" i="11"/>
  <c r="B55" i="11"/>
  <c r="C55" i="11"/>
  <c r="D55" i="11"/>
  <c r="B56" i="11"/>
  <c r="C56" i="11"/>
  <c r="D56" i="11"/>
  <c r="B57" i="11"/>
  <c r="C57" i="11"/>
  <c r="D57" i="11"/>
  <c r="B58" i="11"/>
  <c r="C58" i="11"/>
  <c r="D58" i="11"/>
  <c r="B59" i="11"/>
  <c r="C59" i="11"/>
  <c r="D59" i="11"/>
  <c r="B60" i="11"/>
  <c r="C60" i="11"/>
  <c r="D60" i="11"/>
  <c r="B61" i="11"/>
  <c r="C61" i="11"/>
  <c r="D61" i="11"/>
  <c r="B62" i="11"/>
  <c r="C62" i="11"/>
  <c r="D62" i="11"/>
  <c r="B63" i="11"/>
  <c r="C63" i="11"/>
  <c r="D63" i="11"/>
  <c r="B10" i="10"/>
  <c r="C10" i="10"/>
  <c r="D10" i="10"/>
  <c r="G10" i="10"/>
  <c r="H10" i="10" s="1"/>
  <c r="B11" i="10"/>
  <c r="C11" i="10"/>
  <c r="D11" i="10"/>
  <c r="G11" i="10"/>
  <c r="H11" i="10" s="1"/>
  <c r="B12" i="10"/>
  <c r="C12" i="10"/>
  <c r="D12" i="10"/>
  <c r="G12" i="10"/>
  <c r="H12" i="10" s="1"/>
  <c r="B13" i="10"/>
  <c r="C13" i="10"/>
  <c r="D13" i="10"/>
  <c r="G13" i="10"/>
  <c r="H13" i="10" s="1"/>
  <c r="B14" i="10"/>
  <c r="C14" i="10"/>
  <c r="D14" i="10"/>
  <c r="G14" i="10"/>
  <c r="H14" i="10" s="1"/>
  <c r="B15" i="10"/>
  <c r="C15" i="10"/>
  <c r="D15" i="10"/>
  <c r="G15" i="10"/>
  <c r="H15" i="10" s="1"/>
  <c r="B16" i="10"/>
  <c r="C16" i="10"/>
  <c r="D16" i="10"/>
  <c r="G16" i="10"/>
  <c r="H16" i="10" s="1"/>
  <c r="B17" i="10"/>
  <c r="C17" i="10"/>
  <c r="D17" i="10"/>
  <c r="G17" i="10"/>
  <c r="H17" i="10" s="1"/>
  <c r="B18" i="10"/>
  <c r="C18" i="10"/>
  <c r="D18" i="10"/>
  <c r="G18" i="10"/>
  <c r="H18" i="10" s="1"/>
  <c r="B19" i="10"/>
  <c r="C19" i="10"/>
  <c r="D19" i="10"/>
  <c r="G19" i="10"/>
  <c r="H19" i="10" s="1"/>
  <c r="B20" i="10"/>
  <c r="C20" i="10"/>
  <c r="D20" i="10"/>
  <c r="G20" i="10"/>
  <c r="H20" i="10" s="1"/>
  <c r="B21" i="10"/>
  <c r="C21" i="10"/>
  <c r="D21" i="10"/>
  <c r="G21" i="10"/>
  <c r="H21" i="10" s="1"/>
  <c r="B22" i="10"/>
  <c r="C22" i="10"/>
  <c r="D22" i="10"/>
  <c r="G22" i="10"/>
  <c r="H22" i="10" s="1"/>
  <c r="B23" i="10"/>
  <c r="C23" i="10"/>
  <c r="D23" i="10"/>
  <c r="G23" i="10"/>
  <c r="H23" i="10" s="1"/>
  <c r="B24" i="10"/>
  <c r="C24" i="10"/>
  <c r="D24" i="10"/>
  <c r="G24" i="10"/>
  <c r="H24" i="10" s="1"/>
  <c r="B25" i="10"/>
  <c r="C25" i="10"/>
  <c r="D25" i="10"/>
  <c r="G25" i="10"/>
  <c r="H25" i="10" s="1"/>
  <c r="B26" i="10"/>
  <c r="C26" i="10"/>
  <c r="D26" i="10"/>
  <c r="G26" i="10"/>
  <c r="H26" i="10" s="1"/>
  <c r="B27" i="10"/>
  <c r="C27" i="10"/>
  <c r="D27" i="10"/>
  <c r="G27" i="10"/>
  <c r="H27" i="10" s="1"/>
  <c r="B28" i="10"/>
  <c r="C28" i="10"/>
  <c r="D28" i="10"/>
  <c r="G28" i="10"/>
  <c r="H28" i="10" s="1"/>
  <c r="B29" i="10"/>
  <c r="C29" i="10"/>
  <c r="D29" i="10"/>
  <c r="G29" i="10"/>
  <c r="H29" i="10" s="1"/>
  <c r="B30" i="10"/>
  <c r="C30" i="10"/>
  <c r="D30" i="10"/>
  <c r="G30" i="10"/>
  <c r="H30" i="10" s="1"/>
  <c r="B31" i="10"/>
  <c r="C31" i="10"/>
  <c r="D31" i="10"/>
  <c r="G31" i="10"/>
  <c r="H31" i="10" s="1"/>
  <c r="G9" i="10"/>
  <c r="H9" i="10" s="1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2" i="5"/>
  <c r="C9" i="10"/>
  <c r="D9" i="10"/>
  <c r="B9" i="10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J2" i="12"/>
  <c r="AK2" i="12"/>
  <c r="AL2" i="12"/>
  <c r="AM2" i="12"/>
  <c r="AN2" i="12"/>
  <c r="AO2" i="12"/>
  <c r="AP2" i="12"/>
  <c r="AQ2" i="12"/>
  <c r="AR2" i="12"/>
  <c r="AS2" i="12"/>
  <c r="AT2" i="12"/>
  <c r="AU2" i="12"/>
  <c r="AV2" i="12"/>
  <c r="AW2" i="12"/>
  <c r="AX2" i="12"/>
  <c r="AY2" i="12"/>
  <c r="AZ2" i="12"/>
  <c r="BA2" i="12"/>
  <c r="BB2" i="12"/>
  <c r="BC2" i="12"/>
  <c r="BD2" i="12"/>
  <c r="BE2" i="12"/>
  <c r="BF2" i="12"/>
  <c r="BG2" i="12"/>
  <c r="BH2" i="12"/>
  <c r="BI2" i="12"/>
  <c r="G8" i="9" l="1"/>
  <c r="D4" i="11"/>
  <c r="C4" i="11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B4" i="11"/>
  <c r="AM3" i="11"/>
  <c r="AK3" i="11"/>
  <c r="AJ3" i="11"/>
  <c r="AH3" i="11"/>
  <c r="AG3" i="11"/>
  <c r="AE3" i="11"/>
  <c r="AD3" i="11"/>
  <c r="AB3" i="11"/>
  <c r="AA3" i="11"/>
  <c r="Y3" i="11"/>
  <c r="X3" i="11"/>
  <c r="V3" i="11"/>
  <c r="U3" i="11"/>
  <c r="S3" i="11"/>
  <c r="R3" i="11"/>
  <c r="P3" i="11"/>
  <c r="O3" i="11"/>
  <c r="M3" i="11"/>
  <c r="L3" i="11"/>
  <c r="J3" i="11"/>
  <c r="I3" i="11"/>
  <c r="G3" i="11"/>
  <c r="B5" i="7" l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4" i="7"/>
  <c r="C5" i="7"/>
  <c r="C7" i="7"/>
  <c r="C8" i="7"/>
  <c r="C9" i="7"/>
  <c r="C10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4" i="9"/>
  <c r="D2" i="9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C2" i="9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AW54" i="7"/>
  <c r="AX54" i="7"/>
  <c r="AY54" i="7"/>
  <c r="AZ54" i="7"/>
  <c r="BB54" i="7"/>
  <c r="BC54" i="7"/>
  <c r="BD54" i="7"/>
  <c r="BE54" i="7"/>
  <c r="BF54" i="7"/>
  <c r="BG54" i="7"/>
  <c r="BH54" i="7"/>
  <c r="BI54" i="7"/>
  <c r="BJ54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AT55" i="7"/>
  <c r="AU55" i="7"/>
  <c r="AV55" i="7"/>
  <c r="AX55" i="7"/>
  <c r="AY55" i="7"/>
  <c r="AZ55" i="7"/>
  <c r="BA55" i="7"/>
  <c r="BC55" i="7"/>
  <c r="BD55" i="7"/>
  <c r="BE55" i="7"/>
  <c r="BF55" i="7"/>
  <c r="BG55" i="7"/>
  <c r="BH55" i="7"/>
  <c r="BI55" i="7"/>
  <c r="BJ55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Y56" i="7"/>
  <c r="AZ56" i="7"/>
  <c r="BA56" i="7"/>
  <c r="BB56" i="7"/>
  <c r="BD56" i="7"/>
  <c r="BE56" i="7"/>
  <c r="BF56" i="7"/>
  <c r="BG56" i="7"/>
  <c r="BH56" i="7"/>
  <c r="BI56" i="7"/>
  <c r="BJ56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  <c r="AT57" i="7"/>
  <c r="AU57" i="7"/>
  <c r="AV57" i="7"/>
  <c r="AW57" i="7"/>
  <c r="AX57" i="7"/>
  <c r="AZ57" i="7"/>
  <c r="BA57" i="7"/>
  <c r="BB57" i="7"/>
  <c r="BC57" i="7"/>
  <c r="BE57" i="7"/>
  <c r="BF57" i="7"/>
  <c r="BG57" i="7"/>
  <c r="BH57" i="7"/>
  <c r="BI57" i="7"/>
  <c r="BJ57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AT58" i="7"/>
  <c r="AU58" i="7"/>
  <c r="AV58" i="7"/>
  <c r="AW58" i="7"/>
  <c r="AX58" i="7"/>
  <c r="AY58" i="7"/>
  <c r="BA58" i="7"/>
  <c r="BB58" i="7"/>
  <c r="BC58" i="7"/>
  <c r="BD58" i="7"/>
  <c r="BF58" i="7"/>
  <c r="BG58" i="7"/>
  <c r="BH58" i="7"/>
  <c r="BI58" i="7"/>
  <c r="BJ58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AP59" i="7"/>
  <c r="AQ59" i="7"/>
  <c r="AR59" i="7"/>
  <c r="AS59" i="7"/>
  <c r="AT59" i="7"/>
  <c r="AU59" i="7"/>
  <c r="AV59" i="7"/>
  <c r="AW59" i="7"/>
  <c r="AX59" i="7"/>
  <c r="AY59" i="7"/>
  <c r="AZ59" i="7"/>
  <c r="BB59" i="7"/>
  <c r="BC59" i="7"/>
  <c r="BD59" i="7"/>
  <c r="BE59" i="7"/>
  <c r="BG59" i="7"/>
  <c r="BH59" i="7"/>
  <c r="BI59" i="7"/>
  <c r="BJ59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0" i="7"/>
  <c r="AH60" i="7"/>
  <c r="AI60" i="7"/>
  <c r="AJ60" i="7"/>
  <c r="AK60" i="7"/>
  <c r="AL60" i="7"/>
  <c r="AM60" i="7"/>
  <c r="AN60" i="7"/>
  <c r="AO60" i="7"/>
  <c r="AP60" i="7"/>
  <c r="AQ60" i="7"/>
  <c r="AR60" i="7"/>
  <c r="AS60" i="7"/>
  <c r="AT60" i="7"/>
  <c r="AU60" i="7"/>
  <c r="AV60" i="7"/>
  <c r="AW60" i="7"/>
  <c r="AX60" i="7"/>
  <c r="AY60" i="7"/>
  <c r="AZ60" i="7"/>
  <c r="BA60" i="7"/>
  <c r="BC60" i="7"/>
  <c r="BD60" i="7"/>
  <c r="BE60" i="7"/>
  <c r="BF60" i="7"/>
  <c r="BH60" i="7"/>
  <c r="BI60" i="7"/>
  <c r="BJ60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G61" i="7"/>
  <c r="AH61" i="7"/>
  <c r="AI61" i="7"/>
  <c r="AJ61" i="7"/>
  <c r="AK61" i="7"/>
  <c r="AL61" i="7"/>
  <c r="AM61" i="7"/>
  <c r="AN61" i="7"/>
  <c r="AO61" i="7"/>
  <c r="AP61" i="7"/>
  <c r="AQ61" i="7"/>
  <c r="AR61" i="7"/>
  <c r="AS61" i="7"/>
  <c r="AT61" i="7"/>
  <c r="AU61" i="7"/>
  <c r="AV61" i="7"/>
  <c r="AW61" i="7"/>
  <c r="AX61" i="7"/>
  <c r="AY61" i="7"/>
  <c r="AZ61" i="7"/>
  <c r="BA61" i="7"/>
  <c r="BB61" i="7"/>
  <c r="BD61" i="7"/>
  <c r="BE61" i="7"/>
  <c r="BF61" i="7"/>
  <c r="BG61" i="7"/>
  <c r="BI61" i="7"/>
  <c r="BJ61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B62" i="7"/>
  <c r="BC62" i="7"/>
  <c r="BE62" i="7"/>
  <c r="BF62" i="7"/>
  <c r="BG62" i="7"/>
  <c r="BH62" i="7"/>
  <c r="BJ62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AY63" i="7"/>
  <c r="AZ63" i="7"/>
  <c r="BA63" i="7"/>
  <c r="BB63" i="7"/>
  <c r="BC63" i="7"/>
  <c r="BD63" i="7"/>
  <c r="BF63" i="7"/>
  <c r="BG63" i="7"/>
  <c r="BH63" i="7"/>
  <c r="BI63" i="7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W54" i="9"/>
  <c r="AX54" i="9"/>
  <c r="AY54" i="9"/>
  <c r="AZ54" i="9"/>
  <c r="BB54" i="9"/>
  <c r="BC54" i="9"/>
  <c r="BD54" i="9"/>
  <c r="BE54" i="9"/>
  <c r="BF54" i="9"/>
  <c r="BG54" i="9"/>
  <c r="BH54" i="9"/>
  <c r="BI54" i="9"/>
  <c r="BJ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X55" i="9"/>
  <c r="AY55" i="9"/>
  <c r="AZ55" i="9"/>
  <c r="BA55" i="9"/>
  <c r="BC55" i="9"/>
  <c r="BD55" i="9"/>
  <c r="BE55" i="9"/>
  <c r="BF55" i="9"/>
  <c r="BG55" i="9"/>
  <c r="BH55" i="9"/>
  <c r="BI55" i="9"/>
  <c r="BJ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Y56" i="9"/>
  <c r="AZ56" i="9"/>
  <c r="BA56" i="9"/>
  <c r="BB56" i="9"/>
  <c r="BD56" i="9"/>
  <c r="BE56" i="9"/>
  <c r="BF56" i="9"/>
  <c r="BG56" i="9"/>
  <c r="BH56" i="9"/>
  <c r="BI56" i="9"/>
  <c r="BJ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Z57" i="9"/>
  <c r="BA57" i="9"/>
  <c r="BB57" i="9"/>
  <c r="BC57" i="9"/>
  <c r="BE57" i="9"/>
  <c r="BF57" i="9"/>
  <c r="BG57" i="9"/>
  <c r="BH57" i="9"/>
  <c r="BI57" i="9"/>
  <c r="BJ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BA58" i="9"/>
  <c r="BB58" i="9"/>
  <c r="BC58" i="9"/>
  <c r="BD58" i="9"/>
  <c r="BF58" i="9"/>
  <c r="BG58" i="9"/>
  <c r="BH58" i="9"/>
  <c r="BI58" i="9"/>
  <c r="BJ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BB59" i="9"/>
  <c r="BC59" i="9"/>
  <c r="BD59" i="9"/>
  <c r="BE59" i="9"/>
  <c r="BG59" i="9"/>
  <c r="BH59" i="9"/>
  <c r="BI59" i="9"/>
  <c r="BJ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BA60" i="9"/>
  <c r="BC60" i="9"/>
  <c r="BD60" i="9"/>
  <c r="BE60" i="9"/>
  <c r="BF60" i="9"/>
  <c r="BH60" i="9"/>
  <c r="BI60" i="9"/>
  <c r="BJ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BA61" i="9"/>
  <c r="BB61" i="9"/>
  <c r="BD61" i="9"/>
  <c r="BE61" i="9"/>
  <c r="BF61" i="9"/>
  <c r="BG61" i="9"/>
  <c r="BI61" i="9"/>
  <c r="BJ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BA62" i="9"/>
  <c r="BB62" i="9"/>
  <c r="BC62" i="9"/>
  <c r="BE62" i="9"/>
  <c r="BF62" i="9"/>
  <c r="BG62" i="9"/>
  <c r="BH62" i="9"/>
  <c r="BJ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BA63" i="9"/>
  <c r="BB63" i="9"/>
  <c r="BC63" i="9"/>
  <c r="BD63" i="9"/>
  <c r="BF63" i="9"/>
  <c r="BG63" i="9"/>
  <c r="BH63" i="9"/>
  <c r="BI63" i="9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H3" i="6"/>
  <c r="F3" i="6"/>
  <c r="A2" i="10"/>
  <c r="C4" i="10"/>
  <c r="D2" i="10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AL4" i="9"/>
  <c r="AM4" i="9"/>
  <c r="AN4" i="9"/>
  <c r="AO4" i="9"/>
  <c r="AP4" i="9"/>
  <c r="AQ4" i="9"/>
  <c r="AR4" i="9"/>
  <c r="AS4" i="9"/>
  <c r="AT4" i="9"/>
  <c r="AU4" i="9"/>
  <c r="AV4" i="9"/>
  <c r="AW4" i="9"/>
  <c r="AX4" i="9"/>
  <c r="AY4" i="9"/>
  <c r="AZ4" i="9"/>
  <c r="BA4" i="9"/>
  <c r="BB4" i="9"/>
  <c r="BC4" i="9"/>
  <c r="BD4" i="9"/>
  <c r="BE4" i="9"/>
  <c r="BF4" i="9"/>
  <c r="BG4" i="9"/>
  <c r="BH4" i="9"/>
  <c r="BI4" i="9"/>
  <c r="BJ4" i="9"/>
  <c r="E5" i="9"/>
  <c r="F5" i="9"/>
  <c r="G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AR5" i="9"/>
  <c r="AS5" i="9"/>
  <c r="AT5" i="9"/>
  <c r="AU5" i="9"/>
  <c r="AV5" i="9"/>
  <c r="AW5" i="9"/>
  <c r="AX5" i="9"/>
  <c r="AY5" i="9"/>
  <c r="AZ5" i="9"/>
  <c r="BA5" i="9"/>
  <c r="BB5" i="9"/>
  <c r="BC5" i="9"/>
  <c r="BD5" i="9"/>
  <c r="BE5" i="9"/>
  <c r="BF5" i="9"/>
  <c r="BG5" i="9"/>
  <c r="BH5" i="9"/>
  <c r="BI5" i="9"/>
  <c r="BJ5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AN6" i="9"/>
  <c r="AO6" i="9"/>
  <c r="AP6" i="9"/>
  <c r="AQ6" i="9"/>
  <c r="AR6" i="9"/>
  <c r="AS6" i="9"/>
  <c r="AT6" i="9"/>
  <c r="AU6" i="9"/>
  <c r="AV6" i="9"/>
  <c r="AW6" i="9"/>
  <c r="AX6" i="9"/>
  <c r="AY6" i="9"/>
  <c r="AZ6" i="9"/>
  <c r="BA6" i="9"/>
  <c r="BB6" i="9"/>
  <c r="BC6" i="9"/>
  <c r="BD6" i="9"/>
  <c r="BE6" i="9"/>
  <c r="BF6" i="9"/>
  <c r="BG6" i="9"/>
  <c r="BH6" i="9"/>
  <c r="BI6" i="9"/>
  <c r="BJ6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D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BA8" i="9"/>
  <c r="BB8" i="9"/>
  <c r="BC8" i="9"/>
  <c r="BD8" i="9"/>
  <c r="BE8" i="9"/>
  <c r="BF8" i="9"/>
  <c r="BG8" i="9"/>
  <c r="BH8" i="9"/>
  <c r="BI8" i="9"/>
  <c r="BJ8" i="9"/>
  <c r="D9" i="9"/>
  <c r="E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BA9" i="9"/>
  <c r="BB9" i="9"/>
  <c r="BC9" i="9"/>
  <c r="BD9" i="9"/>
  <c r="BE9" i="9"/>
  <c r="BF9" i="9"/>
  <c r="BG9" i="9"/>
  <c r="BH9" i="9"/>
  <c r="BI9" i="9"/>
  <c r="BJ9" i="9"/>
  <c r="D10" i="9"/>
  <c r="F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BA10" i="9"/>
  <c r="BB10" i="9"/>
  <c r="BC10" i="9"/>
  <c r="BD10" i="9"/>
  <c r="BE10" i="9"/>
  <c r="BF10" i="9"/>
  <c r="BG10" i="9"/>
  <c r="BH10" i="9"/>
  <c r="BI10" i="9"/>
  <c r="BJ10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BA11" i="9"/>
  <c r="BB11" i="9"/>
  <c r="BC11" i="9"/>
  <c r="BD11" i="9"/>
  <c r="BE11" i="9"/>
  <c r="BF11" i="9"/>
  <c r="BG11" i="9"/>
  <c r="BH11" i="9"/>
  <c r="BI11" i="9"/>
  <c r="BJ11" i="9"/>
  <c r="D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BA12" i="9"/>
  <c r="BB12" i="9"/>
  <c r="BC12" i="9"/>
  <c r="BD12" i="9"/>
  <c r="BE12" i="9"/>
  <c r="BF12" i="9"/>
  <c r="BG12" i="9"/>
  <c r="BH12" i="9"/>
  <c r="BI12" i="9"/>
  <c r="BJ12" i="9"/>
  <c r="D13" i="9"/>
  <c r="E13" i="9"/>
  <c r="G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BA13" i="9"/>
  <c r="BB13" i="9"/>
  <c r="BC13" i="9"/>
  <c r="BD13" i="9"/>
  <c r="BE13" i="9"/>
  <c r="BF13" i="9"/>
  <c r="BG13" i="9"/>
  <c r="BH13" i="9"/>
  <c r="BI13" i="9"/>
  <c r="BJ13" i="9"/>
  <c r="D14" i="9"/>
  <c r="F14" i="9"/>
  <c r="G14" i="9"/>
  <c r="H14" i="9"/>
  <c r="J14" i="9"/>
  <c r="K14" i="9"/>
  <c r="L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BA14" i="9"/>
  <c r="BB14" i="9"/>
  <c r="BC14" i="9"/>
  <c r="BD14" i="9"/>
  <c r="BE14" i="9"/>
  <c r="BF14" i="9"/>
  <c r="BG14" i="9"/>
  <c r="BH14" i="9"/>
  <c r="BI14" i="9"/>
  <c r="BJ14" i="9"/>
  <c r="D15" i="9"/>
  <c r="E15" i="9"/>
  <c r="F15" i="9"/>
  <c r="H15" i="9"/>
  <c r="I15" i="9"/>
  <c r="J15" i="9"/>
  <c r="K15" i="9"/>
  <c r="L15" i="9"/>
  <c r="M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AQ15" i="9"/>
  <c r="AR15" i="9"/>
  <c r="AS15" i="9"/>
  <c r="AT15" i="9"/>
  <c r="AU15" i="9"/>
  <c r="AV15" i="9"/>
  <c r="AW15" i="9"/>
  <c r="AX15" i="9"/>
  <c r="AY15" i="9"/>
  <c r="AZ15" i="9"/>
  <c r="BA15" i="9"/>
  <c r="BB15" i="9"/>
  <c r="BC15" i="9"/>
  <c r="BD15" i="9"/>
  <c r="BE15" i="9"/>
  <c r="BG15" i="9"/>
  <c r="BH15" i="9"/>
  <c r="BI15" i="9"/>
  <c r="BJ15" i="9"/>
  <c r="D16" i="9"/>
  <c r="E16" i="9"/>
  <c r="F16" i="9"/>
  <c r="G16" i="9"/>
  <c r="H16" i="9"/>
  <c r="I16" i="9"/>
  <c r="K16" i="9"/>
  <c r="L16" i="9"/>
  <c r="M16" i="9"/>
  <c r="N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BA16" i="9"/>
  <c r="BB16" i="9"/>
  <c r="BC16" i="9"/>
  <c r="BD16" i="9"/>
  <c r="BE16" i="9"/>
  <c r="BF16" i="9"/>
  <c r="BG16" i="9"/>
  <c r="BH16" i="9"/>
  <c r="BI16" i="9"/>
  <c r="BJ16" i="9"/>
  <c r="D17" i="9"/>
  <c r="E17" i="9"/>
  <c r="F17" i="9"/>
  <c r="G17" i="9"/>
  <c r="H17" i="9"/>
  <c r="I17" i="9"/>
  <c r="J17" i="9"/>
  <c r="L17" i="9"/>
  <c r="M17" i="9"/>
  <c r="N17" i="9"/>
  <c r="O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BA17" i="9"/>
  <c r="BB17" i="9"/>
  <c r="BC17" i="9"/>
  <c r="BD17" i="9"/>
  <c r="BE17" i="9"/>
  <c r="BF17" i="9"/>
  <c r="BG17" i="9"/>
  <c r="BH17" i="9"/>
  <c r="BI17" i="9"/>
  <c r="BJ17" i="9"/>
  <c r="D18" i="9"/>
  <c r="E18" i="9"/>
  <c r="F18" i="9"/>
  <c r="G18" i="9"/>
  <c r="H18" i="9"/>
  <c r="I18" i="9"/>
  <c r="J18" i="9"/>
  <c r="K18" i="9"/>
  <c r="M18" i="9"/>
  <c r="N18" i="9"/>
  <c r="O18" i="9"/>
  <c r="P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BH18" i="9"/>
  <c r="BI18" i="9"/>
  <c r="BJ18" i="9"/>
  <c r="D19" i="9"/>
  <c r="E19" i="9"/>
  <c r="F19" i="9"/>
  <c r="G19" i="9"/>
  <c r="H19" i="9"/>
  <c r="I19" i="9"/>
  <c r="J19" i="9"/>
  <c r="K19" i="9"/>
  <c r="L19" i="9"/>
  <c r="N19" i="9"/>
  <c r="O19" i="9"/>
  <c r="P19" i="9"/>
  <c r="Q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BA19" i="9"/>
  <c r="BB19" i="9"/>
  <c r="BC19" i="9"/>
  <c r="BD19" i="9"/>
  <c r="BE19" i="9"/>
  <c r="BF19" i="9"/>
  <c r="BG19" i="9"/>
  <c r="BH19" i="9"/>
  <c r="BI19" i="9"/>
  <c r="BJ19" i="9"/>
  <c r="D20" i="9"/>
  <c r="E20" i="9"/>
  <c r="F20" i="9"/>
  <c r="G20" i="9"/>
  <c r="H20" i="9"/>
  <c r="I20" i="9"/>
  <c r="J20" i="9"/>
  <c r="K20" i="9"/>
  <c r="L20" i="9"/>
  <c r="M20" i="9"/>
  <c r="O20" i="9"/>
  <c r="P20" i="9"/>
  <c r="Q20" i="9"/>
  <c r="R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20" i="9"/>
  <c r="BC20" i="9"/>
  <c r="BD20" i="9"/>
  <c r="BE20" i="9"/>
  <c r="BF20" i="9"/>
  <c r="BG20" i="9"/>
  <c r="BH20" i="9"/>
  <c r="BI20" i="9"/>
  <c r="BJ20" i="9"/>
  <c r="D21" i="9"/>
  <c r="E21" i="9"/>
  <c r="F21" i="9"/>
  <c r="G21" i="9"/>
  <c r="H21" i="9"/>
  <c r="I21" i="9"/>
  <c r="J21" i="9"/>
  <c r="K21" i="9"/>
  <c r="L21" i="9"/>
  <c r="M21" i="9"/>
  <c r="N21" i="9"/>
  <c r="P21" i="9"/>
  <c r="Q21" i="9"/>
  <c r="R21" i="9"/>
  <c r="S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BA21" i="9"/>
  <c r="BB21" i="9"/>
  <c r="BC21" i="9"/>
  <c r="BD21" i="9"/>
  <c r="BE21" i="9"/>
  <c r="BF21" i="9"/>
  <c r="BG21" i="9"/>
  <c r="BH21" i="9"/>
  <c r="BI21" i="9"/>
  <c r="BJ21" i="9"/>
  <c r="D22" i="9"/>
  <c r="E22" i="9"/>
  <c r="F22" i="9"/>
  <c r="G22" i="9"/>
  <c r="H22" i="9"/>
  <c r="I22" i="9"/>
  <c r="J22" i="9"/>
  <c r="K22" i="9"/>
  <c r="L22" i="9"/>
  <c r="M22" i="9"/>
  <c r="N22" i="9"/>
  <c r="O22" i="9"/>
  <c r="Q22" i="9"/>
  <c r="R22" i="9"/>
  <c r="S22" i="9"/>
  <c r="T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BA22" i="9"/>
  <c r="BB22" i="9"/>
  <c r="BC22" i="9"/>
  <c r="BD22" i="9"/>
  <c r="BE22" i="9"/>
  <c r="BF22" i="9"/>
  <c r="BG22" i="9"/>
  <c r="BH22" i="9"/>
  <c r="BI22" i="9"/>
  <c r="BJ22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R23" i="9"/>
  <c r="S23" i="9"/>
  <c r="T23" i="9"/>
  <c r="U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BA23" i="9"/>
  <c r="BB23" i="9"/>
  <c r="BC23" i="9"/>
  <c r="BD23" i="9"/>
  <c r="BE23" i="9"/>
  <c r="BF23" i="9"/>
  <c r="BG23" i="9"/>
  <c r="BH23" i="9"/>
  <c r="BI23" i="9"/>
  <c r="BJ23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S24" i="9"/>
  <c r="T24" i="9"/>
  <c r="U24" i="9"/>
  <c r="V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BA24" i="9"/>
  <c r="BB24" i="9"/>
  <c r="BC24" i="9"/>
  <c r="BD24" i="9"/>
  <c r="BE24" i="9"/>
  <c r="BF24" i="9"/>
  <c r="BG24" i="9"/>
  <c r="BH24" i="9"/>
  <c r="BI24" i="9"/>
  <c r="BJ24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T25" i="9"/>
  <c r="U25" i="9"/>
  <c r="V25" i="9"/>
  <c r="W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BA25" i="9"/>
  <c r="BB25" i="9"/>
  <c r="BC25" i="9"/>
  <c r="BD25" i="9"/>
  <c r="BE25" i="9"/>
  <c r="BF25" i="9"/>
  <c r="BG25" i="9"/>
  <c r="BH25" i="9"/>
  <c r="BI25" i="9"/>
  <c r="BJ25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U26" i="9"/>
  <c r="V26" i="9"/>
  <c r="W26" i="9"/>
  <c r="X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BA26" i="9"/>
  <c r="BB26" i="9"/>
  <c r="BC26" i="9"/>
  <c r="BD26" i="9"/>
  <c r="BE26" i="9"/>
  <c r="BF26" i="9"/>
  <c r="BG26" i="9"/>
  <c r="BH26" i="9"/>
  <c r="BI26" i="9"/>
  <c r="BJ26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V27" i="9"/>
  <c r="W27" i="9"/>
  <c r="X27" i="9"/>
  <c r="Y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BA27" i="9"/>
  <c r="BB27" i="9"/>
  <c r="BC27" i="9"/>
  <c r="BD27" i="9"/>
  <c r="BE27" i="9"/>
  <c r="BF27" i="9"/>
  <c r="BG27" i="9"/>
  <c r="BH27" i="9"/>
  <c r="BI27" i="9"/>
  <c r="BJ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W28" i="9"/>
  <c r="X28" i="9"/>
  <c r="Y28" i="9"/>
  <c r="Z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BA28" i="9"/>
  <c r="BB28" i="9"/>
  <c r="BC28" i="9"/>
  <c r="BD28" i="9"/>
  <c r="BE28" i="9"/>
  <c r="BF28" i="9"/>
  <c r="BG28" i="9"/>
  <c r="BH28" i="9"/>
  <c r="BI28" i="9"/>
  <c r="BJ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X29" i="9"/>
  <c r="Y29" i="9"/>
  <c r="Z29" i="9"/>
  <c r="AA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BA29" i="9"/>
  <c r="BB29" i="9"/>
  <c r="BC29" i="9"/>
  <c r="BD29" i="9"/>
  <c r="BE29" i="9"/>
  <c r="BF29" i="9"/>
  <c r="BG29" i="9"/>
  <c r="BH29" i="9"/>
  <c r="BI29" i="9"/>
  <c r="BJ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Y30" i="9"/>
  <c r="Z30" i="9"/>
  <c r="AA30" i="9"/>
  <c r="AB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BA30" i="9"/>
  <c r="BB30" i="9"/>
  <c r="BC30" i="9"/>
  <c r="BD30" i="9"/>
  <c r="BE30" i="9"/>
  <c r="BF30" i="9"/>
  <c r="BG30" i="9"/>
  <c r="BH30" i="9"/>
  <c r="BI30" i="9"/>
  <c r="BJ30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W31" i="9"/>
  <c r="X31" i="9"/>
  <c r="Z31" i="9"/>
  <c r="AA31" i="9"/>
  <c r="AB31" i="9"/>
  <c r="AC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AS31" i="9"/>
  <c r="AT31" i="9"/>
  <c r="AU31" i="9"/>
  <c r="AV31" i="9"/>
  <c r="AW31" i="9"/>
  <c r="AX31" i="9"/>
  <c r="AY31" i="9"/>
  <c r="AZ31" i="9"/>
  <c r="BA31" i="9"/>
  <c r="BB31" i="9"/>
  <c r="BC31" i="9"/>
  <c r="BD31" i="9"/>
  <c r="BE31" i="9"/>
  <c r="BF31" i="9"/>
  <c r="BG31" i="9"/>
  <c r="BH31" i="9"/>
  <c r="BI31" i="9"/>
  <c r="BJ31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AA32" i="9"/>
  <c r="AB32" i="9"/>
  <c r="AC32" i="9"/>
  <c r="AD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BA32" i="9"/>
  <c r="BB32" i="9"/>
  <c r="BC32" i="9"/>
  <c r="BD32" i="9"/>
  <c r="BE32" i="9"/>
  <c r="BF32" i="9"/>
  <c r="BG32" i="9"/>
  <c r="BH32" i="9"/>
  <c r="BI32" i="9"/>
  <c r="BJ32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B33" i="9"/>
  <c r="AC33" i="9"/>
  <c r="AD33" i="9"/>
  <c r="AE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BA33" i="9"/>
  <c r="BB33" i="9"/>
  <c r="BC33" i="9"/>
  <c r="BD33" i="9"/>
  <c r="BE33" i="9"/>
  <c r="BF33" i="9"/>
  <c r="BG33" i="9"/>
  <c r="BH33" i="9"/>
  <c r="BI33" i="9"/>
  <c r="BJ33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C34" i="9"/>
  <c r="AD34" i="9"/>
  <c r="AE34" i="9"/>
  <c r="AF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BA34" i="9"/>
  <c r="BB34" i="9"/>
  <c r="BC34" i="9"/>
  <c r="BD34" i="9"/>
  <c r="BE34" i="9"/>
  <c r="BF34" i="9"/>
  <c r="BG34" i="9"/>
  <c r="BH34" i="9"/>
  <c r="BI34" i="9"/>
  <c r="BJ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D35" i="9"/>
  <c r="AE35" i="9"/>
  <c r="AF35" i="9"/>
  <c r="AG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BA35" i="9"/>
  <c r="BB35" i="9"/>
  <c r="BC35" i="9"/>
  <c r="BD35" i="9"/>
  <c r="BE35" i="9"/>
  <c r="BF35" i="9"/>
  <c r="BG35" i="9"/>
  <c r="BH35" i="9"/>
  <c r="BI35" i="9"/>
  <c r="BJ35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E36" i="9"/>
  <c r="AF36" i="9"/>
  <c r="AG36" i="9"/>
  <c r="AH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BA36" i="9"/>
  <c r="BB36" i="9"/>
  <c r="BC36" i="9"/>
  <c r="BD36" i="9"/>
  <c r="BE36" i="9"/>
  <c r="BF36" i="9"/>
  <c r="BG36" i="9"/>
  <c r="BH36" i="9"/>
  <c r="BI36" i="9"/>
  <c r="BJ36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F37" i="9"/>
  <c r="AG37" i="9"/>
  <c r="AH37" i="9"/>
  <c r="AI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BA37" i="9"/>
  <c r="BB37" i="9"/>
  <c r="BC37" i="9"/>
  <c r="BD37" i="9"/>
  <c r="BE37" i="9"/>
  <c r="BF37" i="9"/>
  <c r="BG37" i="9"/>
  <c r="BH37" i="9"/>
  <c r="BI37" i="9"/>
  <c r="BJ37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G38" i="9"/>
  <c r="AH38" i="9"/>
  <c r="AI38" i="9"/>
  <c r="AJ38" i="9"/>
  <c r="AL38" i="9"/>
  <c r="AM38" i="9"/>
  <c r="AN38" i="9"/>
  <c r="AO38" i="9"/>
  <c r="AP38" i="9"/>
  <c r="AQ38" i="9"/>
  <c r="AR38" i="9"/>
  <c r="AS38" i="9"/>
  <c r="AT38" i="9"/>
  <c r="AU38" i="9"/>
  <c r="AV38" i="9"/>
  <c r="AW38" i="9"/>
  <c r="AX38" i="9"/>
  <c r="AY38" i="9"/>
  <c r="AZ38" i="9"/>
  <c r="BA38" i="9"/>
  <c r="BB38" i="9"/>
  <c r="BC38" i="9"/>
  <c r="BD38" i="9"/>
  <c r="BE38" i="9"/>
  <c r="BF38" i="9"/>
  <c r="BG38" i="9"/>
  <c r="BH38" i="9"/>
  <c r="BI38" i="9"/>
  <c r="BJ38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H39" i="9"/>
  <c r="AI39" i="9"/>
  <c r="AJ39" i="9"/>
  <c r="AK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BA39" i="9"/>
  <c r="BB39" i="9"/>
  <c r="BC39" i="9"/>
  <c r="BD39" i="9"/>
  <c r="BE39" i="9"/>
  <c r="BF39" i="9"/>
  <c r="BG39" i="9"/>
  <c r="BH39" i="9"/>
  <c r="BI39" i="9"/>
  <c r="BJ39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I40" i="9"/>
  <c r="AJ40" i="9"/>
  <c r="AK40" i="9"/>
  <c r="AL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BA40" i="9"/>
  <c r="BB40" i="9"/>
  <c r="BC40" i="9"/>
  <c r="BD40" i="9"/>
  <c r="BE40" i="9"/>
  <c r="BF40" i="9"/>
  <c r="BG40" i="9"/>
  <c r="BH40" i="9"/>
  <c r="BI40" i="9"/>
  <c r="BJ40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J41" i="9"/>
  <c r="AK41" i="9"/>
  <c r="AL41" i="9"/>
  <c r="AM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BA41" i="9"/>
  <c r="BB41" i="9"/>
  <c r="BC41" i="9"/>
  <c r="BD41" i="9"/>
  <c r="BE41" i="9"/>
  <c r="BF41" i="9"/>
  <c r="BG41" i="9"/>
  <c r="BH41" i="9"/>
  <c r="BI41" i="9"/>
  <c r="BJ41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K42" i="9"/>
  <c r="AL42" i="9"/>
  <c r="AM42" i="9"/>
  <c r="AN42" i="9"/>
  <c r="AP42" i="9"/>
  <c r="AQ42" i="9"/>
  <c r="AR42" i="9"/>
  <c r="AS42" i="9"/>
  <c r="AT42" i="9"/>
  <c r="AU42" i="9"/>
  <c r="AV42" i="9"/>
  <c r="AW42" i="9"/>
  <c r="AX42" i="9"/>
  <c r="AY42" i="9"/>
  <c r="AZ42" i="9"/>
  <c r="BA42" i="9"/>
  <c r="BB42" i="9"/>
  <c r="BC42" i="9"/>
  <c r="BD42" i="9"/>
  <c r="BE42" i="9"/>
  <c r="BF42" i="9"/>
  <c r="BG42" i="9"/>
  <c r="BH42" i="9"/>
  <c r="BI42" i="9"/>
  <c r="BJ42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L43" i="9"/>
  <c r="AM43" i="9"/>
  <c r="AN43" i="9"/>
  <c r="AO43" i="9"/>
  <c r="AQ43" i="9"/>
  <c r="AR43" i="9"/>
  <c r="AS43" i="9"/>
  <c r="AT43" i="9"/>
  <c r="AU43" i="9"/>
  <c r="AV43" i="9"/>
  <c r="AW43" i="9"/>
  <c r="AX43" i="9"/>
  <c r="AY43" i="9"/>
  <c r="AZ43" i="9"/>
  <c r="BA43" i="9"/>
  <c r="BB43" i="9"/>
  <c r="BC43" i="9"/>
  <c r="BD43" i="9"/>
  <c r="BE43" i="9"/>
  <c r="BF43" i="9"/>
  <c r="BG43" i="9"/>
  <c r="BH43" i="9"/>
  <c r="BI43" i="9"/>
  <c r="BJ43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M44" i="9"/>
  <c r="AN44" i="9"/>
  <c r="AO44" i="9"/>
  <c r="AP44" i="9"/>
  <c r="AR44" i="9"/>
  <c r="AS44" i="9"/>
  <c r="AT44" i="9"/>
  <c r="AU44" i="9"/>
  <c r="AV44" i="9"/>
  <c r="AW44" i="9"/>
  <c r="AX44" i="9"/>
  <c r="AY44" i="9"/>
  <c r="AZ44" i="9"/>
  <c r="BA44" i="9"/>
  <c r="BB44" i="9"/>
  <c r="BC44" i="9"/>
  <c r="BD44" i="9"/>
  <c r="BE44" i="9"/>
  <c r="BF44" i="9"/>
  <c r="BG44" i="9"/>
  <c r="BH44" i="9"/>
  <c r="BI44" i="9"/>
  <c r="BJ44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N45" i="9"/>
  <c r="AO45" i="9"/>
  <c r="AP45" i="9"/>
  <c r="AQ45" i="9"/>
  <c r="AS45" i="9"/>
  <c r="AT45" i="9"/>
  <c r="AU45" i="9"/>
  <c r="AV45" i="9"/>
  <c r="AW45" i="9"/>
  <c r="AX45" i="9"/>
  <c r="AY45" i="9"/>
  <c r="AZ45" i="9"/>
  <c r="BA45" i="9"/>
  <c r="BB45" i="9"/>
  <c r="BC45" i="9"/>
  <c r="BD45" i="9"/>
  <c r="BE45" i="9"/>
  <c r="BF45" i="9"/>
  <c r="BG45" i="9"/>
  <c r="BH45" i="9"/>
  <c r="BI45" i="9"/>
  <c r="BJ45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O46" i="9"/>
  <c r="AP46" i="9"/>
  <c r="AQ46" i="9"/>
  <c r="AR46" i="9"/>
  <c r="AT46" i="9"/>
  <c r="AU46" i="9"/>
  <c r="AV46" i="9"/>
  <c r="AW46" i="9"/>
  <c r="AX46" i="9"/>
  <c r="AY46" i="9"/>
  <c r="AZ46" i="9"/>
  <c r="BA46" i="9"/>
  <c r="BB46" i="9"/>
  <c r="BC46" i="9"/>
  <c r="BD46" i="9"/>
  <c r="BE46" i="9"/>
  <c r="BF46" i="9"/>
  <c r="BG46" i="9"/>
  <c r="BH46" i="9"/>
  <c r="BI46" i="9"/>
  <c r="BJ46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P47" i="9"/>
  <c r="AQ47" i="9"/>
  <c r="AR47" i="9"/>
  <c r="AS47" i="9"/>
  <c r="AU47" i="9"/>
  <c r="AV47" i="9"/>
  <c r="AW47" i="9"/>
  <c r="AX47" i="9"/>
  <c r="AY47" i="9"/>
  <c r="AZ47" i="9"/>
  <c r="BA47" i="9"/>
  <c r="BB47" i="9"/>
  <c r="BC47" i="9"/>
  <c r="BD47" i="9"/>
  <c r="BE47" i="9"/>
  <c r="BF47" i="9"/>
  <c r="BG47" i="9"/>
  <c r="BH47" i="9"/>
  <c r="BI47" i="9"/>
  <c r="BJ47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Q48" i="9"/>
  <c r="AR48" i="9"/>
  <c r="AS48" i="9"/>
  <c r="AT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R49" i="9"/>
  <c r="AS49" i="9"/>
  <c r="AT49" i="9"/>
  <c r="AU49" i="9"/>
  <c r="AW49" i="9"/>
  <c r="AX49" i="9"/>
  <c r="AY49" i="9"/>
  <c r="AZ49" i="9"/>
  <c r="BA49" i="9"/>
  <c r="BB49" i="9"/>
  <c r="BC49" i="9"/>
  <c r="BD49" i="9"/>
  <c r="BE49" i="9"/>
  <c r="BF49" i="9"/>
  <c r="BG49" i="9"/>
  <c r="BH49" i="9"/>
  <c r="BI49" i="9"/>
  <c r="BJ49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S50" i="9"/>
  <c r="AT50" i="9"/>
  <c r="AU50" i="9"/>
  <c r="AV50" i="9"/>
  <c r="AX50" i="9"/>
  <c r="AY50" i="9"/>
  <c r="AZ50" i="9"/>
  <c r="BA50" i="9"/>
  <c r="BB50" i="9"/>
  <c r="BC50" i="9"/>
  <c r="BD50" i="9"/>
  <c r="BE50" i="9"/>
  <c r="BF50" i="9"/>
  <c r="BG50" i="9"/>
  <c r="BH50" i="9"/>
  <c r="BI50" i="9"/>
  <c r="BJ50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T51" i="9"/>
  <c r="AU51" i="9"/>
  <c r="AV51" i="9"/>
  <c r="AW51" i="9"/>
  <c r="AY51" i="9"/>
  <c r="AZ51" i="9"/>
  <c r="BA51" i="9"/>
  <c r="BB51" i="9"/>
  <c r="BC51" i="9"/>
  <c r="BD51" i="9"/>
  <c r="BE51" i="9"/>
  <c r="BF51" i="9"/>
  <c r="BG51" i="9"/>
  <c r="BH51" i="9"/>
  <c r="BI51" i="9"/>
  <c r="BJ51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U52" i="9"/>
  <c r="AV52" i="9"/>
  <c r="AW52" i="9"/>
  <c r="AX52" i="9"/>
  <c r="AZ52" i="9"/>
  <c r="BA52" i="9"/>
  <c r="BB52" i="9"/>
  <c r="BC52" i="9"/>
  <c r="BD52" i="9"/>
  <c r="BE52" i="9"/>
  <c r="BF52" i="9"/>
  <c r="BG52" i="9"/>
  <c r="BH52" i="9"/>
  <c r="BI52" i="9"/>
  <c r="BJ52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V53" i="9"/>
  <c r="AW53" i="9"/>
  <c r="AX53" i="9"/>
  <c r="AY53" i="9"/>
  <c r="BA53" i="9"/>
  <c r="BB53" i="9"/>
  <c r="BC53" i="9"/>
  <c r="BD53" i="9"/>
  <c r="BE53" i="9"/>
  <c r="BF53" i="9"/>
  <c r="BG53" i="9"/>
  <c r="BH53" i="9"/>
  <c r="BI53" i="9"/>
  <c r="BJ53" i="9"/>
  <c r="C5" i="9"/>
  <c r="C7" i="9"/>
  <c r="C8" i="9"/>
  <c r="C9" i="9"/>
  <c r="C10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B4" i="6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E5" i="7"/>
  <c r="F5" i="7"/>
  <c r="G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D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D9" i="7"/>
  <c r="E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D10" i="7"/>
  <c r="F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D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D13" i="7"/>
  <c r="E13" i="7"/>
  <c r="G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D14" i="7"/>
  <c r="F14" i="7"/>
  <c r="G14" i="7"/>
  <c r="H14" i="7"/>
  <c r="J14" i="7"/>
  <c r="K14" i="7"/>
  <c r="L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D15" i="7"/>
  <c r="E15" i="7"/>
  <c r="F15" i="7"/>
  <c r="H15" i="7"/>
  <c r="I15" i="7"/>
  <c r="J15" i="7"/>
  <c r="K15" i="7"/>
  <c r="L15" i="7"/>
  <c r="M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G15" i="7"/>
  <c r="BH15" i="7"/>
  <c r="BI15" i="7"/>
  <c r="BJ15" i="7"/>
  <c r="D16" i="7"/>
  <c r="E16" i="7"/>
  <c r="F16" i="7"/>
  <c r="G16" i="7"/>
  <c r="H16" i="7"/>
  <c r="I16" i="7"/>
  <c r="K16" i="7"/>
  <c r="L16" i="7"/>
  <c r="M16" i="7"/>
  <c r="N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D17" i="7"/>
  <c r="E17" i="7"/>
  <c r="F17" i="7"/>
  <c r="G17" i="7"/>
  <c r="H17" i="7"/>
  <c r="I17" i="7"/>
  <c r="J17" i="7"/>
  <c r="L17" i="7"/>
  <c r="M17" i="7"/>
  <c r="N17" i="7"/>
  <c r="O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Q17" i="7"/>
  <c r="AR17" i="7"/>
  <c r="AS17" i="7"/>
  <c r="AT17" i="7"/>
  <c r="AU17" i="7"/>
  <c r="AV17" i="7"/>
  <c r="AW17" i="7"/>
  <c r="AX17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D18" i="7"/>
  <c r="E18" i="7"/>
  <c r="F18" i="7"/>
  <c r="G18" i="7"/>
  <c r="H18" i="7"/>
  <c r="I18" i="7"/>
  <c r="J18" i="7"/>
  <c r="K18" i="7"/>
  <c r="M18" i="7"/>
  <c r="N18" i="7"/>
  <c r="O18" i="7"/>
  <c r="P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BB18" i="7"/>
  <c r="BC18" i="7"/>
  <c r="BD18" i="7"/>
  <c r="BE18" i="7"/>
  <c r="BF18" i="7"/>
  <c r="BG18" i="7"/>
  <c r="BH18" i="7"/>
  <c r="BI18" i="7"/>
  <c r="BJ18" i="7"/>
  <c r="D19" i="7"/>
  <c r="E19" i="7"/>
  <c r="F19" i="7"/>
  <c r="G19" i="7"/>
  <c r="H19" i="7"/>
  <c r="I19" i="7"/>
  <c r="J19" i="7"/>
  <c r="K19" i="7"/>
  <c r="L19" i="7"/>
  <c r="N19" i="7"/>
  <c r="O19" i="7"/>
  <c r="P19" i="7"/>
  <c r="Q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BA19" i="7"/>
  <c r="BB19" i="7"/>
  <c r="BC19" i="7"/>
  <c r="BD19" i="7"/>
  <c r="BE19" i="7"/>
  <c r="BF19" i="7"/>
  <c r="BG19" i="7"/>
  <c r="BH19" i="7"/>
  <c r="BI19" i="7"/>
  <c r="BJ19" i="7"/>
  <c r="D20" i="7"/>
  <c r="E20" i="7"/>
  <c r="F20" i="7"/>
  <c r="G20" i="7"/>
  <c r="H20" i="7"/>
  <c r="I20" i="7"/>
  <c r="J20" i="7"/>
  <c r="K20" i="7"/>
  <c r="L20" i="7"/>
  <c r="M20" i="7"/>
  <c r="O20" i="7"/>
  <c r="P20" i="7"/>
  <c r="Q20" i="7"/>
  <c r="R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BA20" i="7"/>
  <c r="BB20" i="7"/>
  <c r="BC20" i="7"/>
  <c r="BD20" i="7"/>
  <c r="BE20" i="7"/>
  <c r="BF20" i="7"/>
  <c r="BG20" i="7"/>
  <c r="BH20" i="7"/>
  <c r="BI20" i="7"/>
  <c r="BJ20" i="7"/>
  <c r="D21" i="7"/>
  <c r="E21" i="7"/>
  <c r="F21" i="7"/>
  <c r="G21" i="7"/>
  <c r="H21" i="7"/>
  <c r="I21" i="7"/>
  <c r="J21" i="7"/>
  <c r="K21" i="7"/>
  <c r="L21" i="7"/>
  <c r="M21" i="7"/>
  <c r="N21" i="7"/>
  <c r="P21" i="7"/>
  <c r="Q21" i="7"/>
  <c r="R21" i="7"/>
  <c r="S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Q21" i="7"/>
  <c r="AR21" i="7"/>
  <c r="AS21" i="7"/>
  <c r="AT21" i="7"/>
  <c r="AU21" i="7"/>
  <c r="AV21" i="7"/>
  <c r="AW21" i="7"/>
  <c r="AX21" i="7"/>
  <c r="AY21" i="7"/>
  <c r="AZ21" i="7"/>
  <c r="BA21" i="7"/>
  <c r="BB21" i="7"/>
  <c r="BC21" i="7"/>
  <c r="BD21" i="7"/>
  <c r="BE21" i="7"/>
  <c r="BF21" i="7"/>
  <c r="BG21" i="7"/>
  <c r="BH21" i="7"/>
  <c r="BI21" i="7"/>
  <c r="BJ21" i="7"/>
  <c r="D22" i="7"/>
  <c r="E22" i="7"/>
  <c r="F22" i="7"/>
  <c r="G22" i="7"/>
  <c r="H22" i="7"/>
  <c r="I22" i="7"/>
  <c r="J22" i="7"/>
  <c r="K22" i="7"/>
  <c r="L22" i="7"/>
  <c r="M22" i="7"/>
  <c r="N22" i="7"/>
  <c r="O22" i="7"/>
  <c r="Q22" i="7"/>
  <c r="R22" i="7"/>
  <c r="S22" i="7"/>
  <c r="T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R23" i="7"/>
  <c r="S23" i="7"/>
  <c r="T23" i="7"/>
  <c r="U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AX23" i="7"/>
  <c r="AY23" i="7"/>
  <c r="AZ23" i="7"/>
  <c r="BA23" i="7"/>
  <c r="BB23" i="7"/>
  <c r="BC23" i="7"/>
  <c r="BD23" i="7"/>
  <c r="BE23" i="7"/>
  <c r="BF23" i="7"/>
  <c r="BG23" i="7"/>
  <c r="BH23" i="7"/>
  <c r="BI23" i="7"/>
  <c r="BJ23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S24" i="7"/>
  <c r="T24" i="7"/>
  <c r="U24" i="7"/>
  <c r="V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BJ24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T25" i="7"/>
  <c r="U25" i="7"/>
  <c r="V25" i="7"/>
  <c r="W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AT25" i="7"/>
  <c r="AU25" i="7"/>
  <c r="AV25" i="7"/>
  <c r="AW25" i="7"/>
  <c r="AX25" i="7"/>
  <c r="AY25" i="7"/>
  <c r="AZ25" i="7"/>
  <c r="BA25" i="7"/>
  <c r="BB25" i="7"/>
  <c r="BC25" i="7"/>
  <c r="BD25" i="7"/>
  <c r="BE25" i="7"/>
  <c r="BF25" i="7"/>
  <c r="BG25" i="7"/>
  <c r="BH25" i="7"/>
  <c r="BI25" i="7"/>
  <c r="BJ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U26" i="7"/>
  <c r="V26" i="7"/>
  <c r="W26" i="7"/>
  <c r="X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AX26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V27" i="7"/>
  <c r="W27" i="7"/>
  <c r="X27" i="7"/>
  <c r="Y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W28" i="7"/>
  <c r="X28" i="7"/>
  <c r="Y28" i="7"/>
  <c r="Z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AS28" i="7"/>
  <c r="AT28" i="7"/>
  <c r="AU28" i="7"/>
  <c r="AV28" i="7"/>
  <c r="AW28" i="7"/>
  <c r="AX28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X29" i="7"/>
  <c r="Y29" i="7"/>
  <c r="Z29" i="7"/>
  <c r="AA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AT29" i="7"/>
  <c r="AU29" i="7"/>
  <c r="AV29" i="7"/>
  <c r="AW29" i="7"/>
  <c r="AX29" i="7"/>
  <c r="AY29" i="7"/>
  <c r="AZ29" i="7"/>
  <c r="BA29" i="7"/>
  <c r="BB29" i="7"/>
  <c r="BC29" i="7"/>
  <c r="BD29" i="7"/>
  <c r="BE29" i="7"/>
  <c r="BF29" i="7"/>
  <c r="BG29" i="7"/>
  <c r="BH29" i="7"/>
  <c r="BI29" i="7"/>
  <c r="BJ29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Y30" i="7"/>
  <c r="Z30" i="7"/>
  <c r="AA30" i="7"/>
  <c r="AB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W31" i="7"/>
  <c r="X31" i="7"/>
  <c r="Z31" i="7"/>
  <c r="AA31" i="7"/>
  <c r="AB31" i="7"/>
  <c r="AC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AA32" i="7"/>
  <c r="AB32" i="7"/>
  <c r="AC32" i="7"/>
  <c r="AD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R32" i="7"/>
  <c r="AS32" i="7"/>
  <c r="AT32" i="7"/>
  <c r="AU32" i="7"/>
  <c r="AV32" i="7"/>
  <c r="AW32" i="7"/>
  <c r="AX32" i="7"/>
  <c r="AY32" i="7"/>
  <c r="AZ32" i="7"/>
  <c r="BA32" i="7"/>
  <c r="BB32" i="7"/>
  <c r="BC32" i="7"/>
  <c r="BD32" i="7"/>
  <c r="BE32" i="7"/>
  <c r="BF32" i="7"/>
  <c r="BG32" i="7"/>
  <c r="BH32" i="7"/>
  <c r="BI32" i="7"/>
  <c r="BJ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B33" i="7"/>
  <c r="AC33" i="7"/>
  <c r="AD33" i="7"/>
  <c r="AE33" i="7"/>
  <c r="AG33" i="7"/>
  <c r="AH33" i="7"/>
  <c r="AI33" i="7"/>
  <c r="AJ33" i="7"/>
  <c r="AK33" i="7"/>
  <c r="AL33" i="7"/>
  <c r="AM33" i="7"/>
  <c r="AN33" i="7"/>
  <c r="AO33" i="7"/>
  <c r="AP33" i="7"/>
  <c r="AQ33" i="7"/>
  <c r="AR33" i="7"/>
  <c r="AS33" i="7"/>
  <c r="AT33" i="7"/>
  <c r="AU33" i="7"/>
  <c r="AV33" i="7"/>
  <c r="AW33" i="7"/>
  <c r="AX33" i="7"/>
  <c r="AY33" i="7"/>
  <c r="AZ33" i="7"/>
  <c r="BA33" i="7"/>
  <c r="BB33" i="7"/>
  <c r="BC33" i="7"/>
  <c r="BD33" i="7"/>
  <c r="BE33" i="7"/>
  <c r="BF33" i="7"/>
  <c r="BG33" i="7"/>
  <c r="BH33" i="7"/>
  <c r="BI33" i="7"/>
  <c r="BJ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C34" i="7"/>
  <c r="AD34" i="7"/>
  <c r="AE34" i="7"/>
  <c r="AF34" i="7"/>
  <c r="AH34" i="7"/>
  <c r="AI34" i="7"/>
  <c r="AJ34" i="7"/>
  <c r="AK34" i="7"/>
  <c r="AL34" i="7"/>
  <c r="AM34" i="7"/>
  <c r="AN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D35" i="7"/>
  <c r="AE35" i="7"/>
  <c r="AF35" i="7"/>
  <c r="AG35" i="7"/>
  <c r="AI35" i="7"/>
  <c r="AJ35" i="7"/>
  <c r="AK35" i="7"/>
  <c r="AL35" i="7"/>
  <c r="AM35" i="7"/>
  <c r="AN35" i="7"/>
  <c r="AO35" i="7"/>
  <c r="AP35" i="7"/>
  <c r="AQ35" i="7"/>
  <c r="AR35" i="7"/>
  <c r="AS35" i="7"/>
  <c r="AT35" i="7"/>
  <c r="AU35" i="7"/>
  <c r="AV35" i="7"/>
  <c r="AW35" i="7"/>
  <c r="AX35" i="7"/>
  <c r="AY35" i="7"/>
  <c r="AZ35" i="7"/>
  <c r="BA35" i="7"/>
  <c r="BB35" i="7"/>
  <c r="BC35" i="7"/>
  <c r="BD35" i="7"/>
  <c r="BE35" i="7"/>
  <c r="BF35" i="7"/>
  <c r="BG35" i="7"/>
  <c r="BH35" i="7"/>
  <c r="BI35" i="7"/>
  <c r="BJ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E36" i="7"/>
  <c r="AF36" i="7"/>
  <c r="AG36" i="7"/>
  <c r="AH36" i="7"/>
  <c r="AJ36" i="7"/>
  <c r="AK36" i="7"/>
  <c r="AL36" i="7"/>
  <c r="AM36" i="7"/>
  <c r="AN36" i="7"/>
  <c r="AO36" i="7"/>
  <c r="AP36" i="7"/>
  <c r="AQ36" i="7"/>
  <c r="AR36" i="7"/>
  <c r="AS36" i="7"/>
  <c r="AT36" i="7"/>
  <c r="AU36" i="7"/>
  <c r="AV36" i="7"/>
  <c r="AW36" i="7"/>
  <c r="AX36" i="7"/>
  <c r="AY36" i="7"/>
  <c r="AZ36" i="7"/>
  <c r="BA36" i="7"/>
  <c r="BB36" i="7"/>
  <c r="BC36" i="7"/>
  <c r="BD36" i="7"/>
  <c r="BE36" i="7"/>
  <c r="BF36" i="7"/>
  <c r="BG36" i="7"/>
  <c r="BH36" i="7"/>
  <c r="BI36" i="7"/>
  <c r="BJ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F37" i="7"/>
  <c r="AG37" i="7"/>
  <c r="AH37" i="7"/>
  <c r="AI37" i="7"/>
  <c r="AK37" i="7"/>
  <c r="AL37" i="7"/>
  <c r="AM37" i="7"/>
  <c r="AN37" i="7"/>
  <c r="AO37" i="7"/>
  <c r="AP37" i="7"/>
  <c r="AQ37" i="7"/>
  <c r="AR37" i="7"/>
  <c r="AS37" i="7"/>
  <c r="AT37" i="7"/>
  <c r="AU37" i="7"/>
  <c r="AV37" i="7"/>
  <c r="AW37" i="7"/>
  <c r="AX37" i="7"/>
  <c r="AY37" i="7"/>
  <c r="AZ37" i="7"/>
  <c r="BA37" i="7"/>
  <c r="BB37" i="7"/>
  <c r="BC37" i="7"/>
  <c r="BD37" i="7"/>
  <c r="BE37" i="7"/>
  <c r="BF37" i="7"/>
  <c r="BG37" i="7"/>
  <c r="BH37" i="7"/>
  <c r="BI37" i="7"/>
  <c r="BJ37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G38" i="7"/>
  <c r="AH38" i="7"/>
  <c r="AI38" i="7"/>
  <c r="AJ38" i="7"/>
  <c r="AL38" i="7"/>
  <c r="AM38" i="7"/>
  <c r="AN38" i="7"/>
  <c r="AO38" i="7"/>
  <c r="AP38" i="7"/>
  <c r="AQ38" i="7"/>
  <c r="AR38" i="7"/>
  <c r="AS38" i="7"/>
  <c r="AT38" i="7"/>
  <c r="AU38" i="7"/>
  <c r="AV38" i="7"/>
  <c r="AW38" i="7"/>
  <c r="AX38" i="7"/>
  <c r="AY38" i="7"/>
  <c r="AZ38" i="7"/>
  <c r="BA38" i="7"/>
  <c r="BB38" i="7"/>
  <c r="BC38" i="7"/>
  <c r="BD38" i="7"/>
  <c r="BE38" i="7"/>
  <c r="BF38" i="7"/>
  <c r="BG38" i="7"/>
  <c r="BH38" i="7"/>
  <c r="BI38" i="7"/>
  <c r="BJ38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H39" i="7"/>
  <c r="AI39" i="7"/>
  <c r="AJ39" i="7"/>
  <c r="AK39" i="7"/>
  <c r="AM39" i="7"/>
  <c r="AN39" i="7"/>
  <c r="AO39" i="7"/>
  <c r="AP39" i="7"/>
  <c r="AQ39" i="7"/>
  <c r="AR39" i="7"/>
  <c r="AS39" i="7"/>
  <c r="AT39" i="7"/>
  <c r="AU39" i="7"/>
  <c r="AV39" i="7"/>
  <c r="AW39" i="7"/>
  <c r="AX39" i="7"/>
  <c r="AY39" i="7"/>
  <c r="AZ39" i="7"/>
  <c r="BA39" i="7"/>
  <c r="BB39" i="7"/>
  <c r="BC39" i="7"/>
  <c r="BD39" i="7"/>
  <c r="BE39" i="7"/>
  <c r="BF39" i="7"/>
  <c r="BG39" i="7"/>
  <c r="BH39" i="7"/>
  <c r="BI39" i="7"/>
  <c r="BJ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I40" i="7"/>
  <c r="AJ40" i="7"/>
  <c r="AK40" i="7"/>
  <c r="AL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BC40" i="7"/>
  <c r="BD40" i="7"/>
  <c r="BE40" i="7"/>
  <c r="BF40" i="7"/>
  <c r="BG40" i="7"/>
  <c r="BH40" i="7"/>
  <c r="BI40" i="7"/>
  <c r="BJ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J41" i="7"/>
  <c r="AK41" i="7"/>
  <c r="AL41" i="7"/>
  <c r="AM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K42" i="7"/>
  <c r="AL42" i="7"/>
  <c r="AM42" i="7"/>
  <c r="AN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L43" i="7"/>
  <c r="AM43" i="7"/>
  <c r="AN43" i="7"/>
  <c r="AO43" i="7"/>
  <c r="AQ43" i="7"/>
  <c r="AR43" i="7"/>
  <c r="AS43" i="7"/>
  <c r="AT43" i="7"/>
  <c r="AU43" i="7"/>
  <c r="AV43" i="7"/>
  <c r="AW43" i="7"/>
  <c r="AX43" i="7"/>
  <c r="AY43" i="7"/>
  <c r="AZ43" i="7"/>
  <c r="BA43" i="7"/>
  <c r="BB43" i="7"/>
  <c r="BC43" i="7"/>
  <c r="BD43" i="7"/>
  <c r="BE43" i="7"/>
  <c r="BF43" i="7"/>
  <c r="BG43" i="7"/>
  <c r="BH43" i="7"/>
  <c r="BI43" i="7"/>
  <c r="BJ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G44" i="7"/>
  <c r="AH44" i="7"/>
  <c r="AI44" i="7"/>
  <c r="AJ44" i="7"/>
  <c r="AK44" i="7"/>
  <c r="AM44" i="7"/>
  <c r="AN44" i="7"/>
  <c r="AO44" i="7"/>
  <c r="AP44" i="7"/>
  <c r="AR44" i="7"/>
  <c r="AS44" i="7"/>
  <c r="AT44" i="7"/>
  <c r="AU44" i="7"/>
  <c r="AV44" i="7"/>
  <c r="AW44" i="7"/>
  <c r="AX44" i="7"/>
  <c r="AY44" i="7"/>
  <c r="AZ44" i="7"/>
  <c r="BA44" i="7"/>
  <c r="BB44" i="7"/>
  <c r="BC44" i="7"/>
  <c r="BD44" i="7"/>
  <c r="BE44" i="7"/>
  <c r="BF44" i="7"/>
  <c r="BG44" i="7"/>
  <c r="BH44" i="7"/>
  <c r="BI44" i="7"/>
  <c r="BJ44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N45" i="7"/>
  <c r="AO45" i="7"/>
  <c r="AP45" i="7"/>
  <c r="AQ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O46" i="7"/>
  <c r="AP46" i="7"/>
  <c r="AQ46" i="7"/>
  <c r="AR46" i="7"/>
  <c r="AT46" i="7"/>
  <c r="AU46" i="7"/>
  <c r="AV46" i="7"/>
  <c r="AW46" i="7"/>
  <c r="AX46" i="7"/>
  <c r="AY46" i="7"/>
  <c r="AZ46" i="7"/>
  <c r="BA46" i="7"/>
  <c r="BB46" i="7"/>
  <c r="BC46" i="7"/>
  <c r="BD46" i="7"/>
  <c r="BE46" i="7"/>
  <c r="BF46" i="7"/>
  <c r="BG46" i="7"/>
  <c r="BH46" i="7"/>
  <c r="BI46" i="7"/>
  <c r="BJ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N47" i="7"/>
  <c r="AP47" i="7"/>
  <c r="AQ47" i="7"/>
  <c r="AR47" i="7"/>
  <c r="AS47" i="7"/>
  <c r="AU47" i="7"/>
  <c r="AV47" i="7"/>
  <c r="AW47" i="7"/>
  <c r="AX47" i="7"/>
  <c r="AY47" i="7"/>
  <c r="AZ47" i="7"/>
  <c r="BA47" i="7"/>
  <c r="BB47" i="7"/>
  <c r="BC47" i="7"/>
  <c r="BD47" i="7"/>
  <c r="BE47" i="7"/>
  <c r="BF47" i="7"/>
  <c r="BG47" i="7"/>
  <c r="BH47" i="7"/>
  <c r="BI47" i="7"/>
  <c r="BJ47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Q48" i="7"/>
  <c r="AR48" i="7"/>
  <c r="AS48" i="7"/>
  <c r="AT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R49" i="7"/>
  <c r="AS49" i="7"/>
  <c r="AT49" i="7"/>
  <c r="AU49" i="7"/>
  <c r="AW49" i="7"/>
  <c r="AX49" i="7"/>
  <c r="AY49" i="7"/>
  <c r="AZ49" i="7"/>
  <c r="BA49" i="7"/>
  <c r="BB49" i="7"/>
  <c r="BC49" i="7"/>
  <c r="BD49" i="7"/>
  <c r="BE49" i="7"/>
  <c r="BF49" i="7"/>
  <c r="BG49" i="7"/>
  <c r="BH49" i="7"/>
  <c r="BI49" i="7"/>
  <c r="BJ49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S50" i="7"/>
  <c r="AT50" i="7"/>
  <c r="AU50" i="7"/>
  <c r="AV50" i="7"/>
  <c r="AX50" i="7"/>
  <c r="AY50" i="7"/>
  <c r="AZ50" i="7"/>
  <c r="BA50" i="7"/>
  <c r="BB50" i="7"/>
  <c r="BC50" i="7"/>
  <c r="BD50" i="7"/>
  <c r="BE50" i="7"/>
  <c r="BF50" i="7"/>
  <c r="BG50" i="7"/>
  <c r="BH50" i="7"/>
  <c r="BI50" i="7"/>
  <c r="BJ50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T51" i="7"/>
  <c r="AU51" i="7"/>
  <c r="AV51" i="7"/>
  <c r="AW51" i="7"/>
  <c r="AY51" i="7"/>
  <c r="AZ51" i="7"/>
  <c r="BA51" i="7"/>
  <c r="BB51" i="7"/>
  <c r="BC51" i="7"/>
  <c r="BD51" i="7"/>
  <c r="BE51" i="7"/>
  <c r="BF51" i="7"/>
  <c r="BG51" i="7"/>
  <c r="BH51" i="7"/>
  <c r="BI51" i="7"/>
  <c r="BJ51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AU52" i="7"/>
  <c r="AV52" i="7"/>
  <c r="AW52" i="7"/>
  <c r="AX52" i="7"/>
  <c r="AZ52" i="7"/>
  <c r="BA52" i="7"/>
  <c r="BB52" i="7"/>
  <c r="BC52" i="7"/>
  <c r="BD52" i="7"/>
  <c r="BE52" i="7"/>
  <c r="BF52" i="7"/>
  <c r="BG52" i="7"/>
  <c r="BH52" i="7"/>
  <c r="BI52" i="7"/>
  <c r="BJ52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Q53" i="7"/>
  <c r="AR53" i="7"/>
  <c r="AS53" i="7"/>
  <c r="AT53" i="7"/>
  <c r="AV53" i="7"/>
  <c r="AW53" i="7"/>
  <c r="AX53" i="7"/>
  <c r="AY53" i="7"/>
  <c r="BA53" i="7"/>
  <c r="BB53" i="7"/>
  <c r="BC53" i="7"/>
  <c r="BD53" i="7"/>
  <c r="BE53" i="7"/>
  <c r="BF53" i="7"/>
  <c r="BG53" i="7"/>
  <c r="BH53" i="7"/>
  <c r="BI53" i="7"/>
  <c r="BJ53" i="7"/>
  <c r="O6" i="5"/>
  <c r="C3" i="10" s="1"/>
  <c r="L3" i="5" l="1"/>
  <c r="L11" i="5"/>
  <c r="L19" i="5"/>
  <c r="L27" i="5"/>
  <c r="L35" i="5"/>
  <c r="L43" i="5"/>
  <c r="L51" i="5"/>
  <c r="L59" i="5"/>
  <c r="L30" i="5"/>
  <c r="L46" i="5"/>
  <c r="L15" i="5"/>
  <c r="L39" i="5"/>
  <c r="L16" i="5"/>
  <c r="L40" i="5"/>
  <c r="L17" i="5"/>
  <c r="L33" i="5"/>
  <c r="L57" i="5"/>
  <c r="L26" i="5"/>
  <c r="L58" i="5"/>
  <c r="L4" i="5"/>
  <c r="L12" i="5"/>
  <c r="L20" i="5"/>
  <c r="L28" i="5"/>
  <c r="L36" i="5"/>
  <c r="L44" i="5"/>
  <c r="L52" i="5"/>
  <c r="L60" i="5"/>
  <c r="L22" i="5"/>
  <c r="L54" i="5"/>
  <c r="L23" i="5"/>
  <c r="L47" i="5"/>
  <c r="L24" i="5"/>
  <c r="L48" i="5"/>
  <c r="L25" i="5"/>
  <c r="L49" i="5"/>
  <c r="L18" i="5"/>
  <c r="L42" i="5"/>
  <c r="L5" i="5"/>
  <c r="L13" i="5"/>
  <c r="L21" i="5"/>
  <c r="L29" i="5"/>
  <c r="L37" i="5"/>
  <c r="L45" i="5"/>
  <c r="L53" i="5"/>
  <c r="L61" i="5"/>
  <c r="L14" i="5"/>
  <c r="L38" i="5"/>
  <c r="L2" i="5"/>
  <c r="L31" i="5"/>
  <c r="L55" i="5"/>
  <c r="L32" i="5"/>
  <c r="L56" i="5"/>
  <c r="L9" i="5"/>
  <c r="L41" i="5"/>
  <c r="L10" i="5"/>
  <c r="L34" i="5"/>
  <c r="L50" i="5"/>
  <c r="L6" i="5"/>
  <c r="L7" i="5"/>
  <c r="L8" i="5"/>
  <c r="N68" i="10"/>
  <c r="N59" i="10"/>
  <c r="N47" i="10"/>
  <c r="N38" i="10"/>
  <c r="N37" i="10"/>
  <c r="N36" i="10"/>
  <c r="N35" i="10"/>
  <c r="N34" i="10"/>
  <c r="N64" i="10"/>
  <c r="N60" i="10"/>
  <c r="N48" i="10"/>
  <c r="N39" i="10"/>
  <c r="N30" i="10"/>
  <c r="N29" i="10"/>
  <c r="N28" i="10"/>
  <c r="N27" i="10"/>
  <c r="N26" i="10"/>
  <c r="N16" i="10"/>
  <c r="N52" i="10"/>
  <c r="N40" i="10"/>
  <c r="N31" i="10"/>
  <c r="N22" i="10"/>
  <c r="N21" i="10"/>
  <c r="N20" i="10"/>
  <c r="N19" i="10"/>
  <c r="N18" i="10"/>
  <c r="N65" i="10"/>
  <c r="N41" i="10"/>
  <c r="N32" i="10"/>
  <c r="N23" i="10"/>
  <c r="N14" i="10"/>
  <c r="N13" i="10"/>
  <c r="N12" i="10"/>
  <c r="N11" i="10"/>
  <c r="N10" i="10"/>
  <c r="N25" i="10"/>
  <c r="N63" i="10"/>
  <c r="N62" i="10"/>
  <c r="N61" i="10"/>
  <c r="N33" i="10"/>
  <c r="N24" i="10"/>
  <c r="N15" i="10"/>
  <c r="N9" i="10"/>
  <c r="N50" i="10"/>
  <c r="N49" i="10"/>
  <c r="N51" i="10"/>
  <c r="N17" i="10"/>
  <c r="N66" i="10"/>
  <c r="N57" i="10"/>
  <c r="N56" i="10"/>
  <c r="N55" i="10"/>
  <c r="N54" i="10"/>
  <c r="N53" i="10"/>
  <c r="N67" i="10"/>
  <c r="N58" i="10"/>
  <c r="N46" i="10"/>
  <c r="N45" i="10"/>
  <c r="N44" i="10"/>
  <c r="N43" i="10"/>
  <c r="N42" i="10"/>
  <c r="O7" i="5"/>
  <c r="C5" i="10" s="1"/>
  <c r="O8" i="5"/>
  <c r="E2" i="10" s="1"/>
  <c r="H20" i="5" l="1"/>
  <c r="H24" i="5"/>
  <c r="H28" i="5"/>
  <c r="H32" i="5"/>
  <c r="H36" i="5"/>
  <c r="H40" i="5"/>
  <c r="H44" i="5"/>
  <c r="H48" i="5"/>
  <c r="H52" i="5"/>
  <c r="H56" i="5"/>
  <c r="H60" i="5"/>
  <c r="H17" i="5"/>
  <c r="H21" i="5"/>
  <c r="H25" i="5"/>
  <c r="H29" i="5"/>
  <c r="H33" i="5"/>
  <c r="H37" i="5"/>
  <c r="H41" i="5"/>
  <c r="H45" i="5"/>
  <c r="H49" i="5"/>
  <c r="H53" i="5"/>
  <c r="H57" i="5"/>
  <c r="H61" i="5"/>
  <c r="H18" i="5"/>
  <c r="H22" i="5"/>
  <c r="H26" i="5"/>
  <c r="H30" i="5"/>
  <c r="H34" i="5"/>
  <c r="H38" i="5"/>
  <c r="H42" i="5"/>
  <c r="H46" i="5"/>
  <c r="H50" i="5"/>
  <c r="H54" i="5"/>
  <c r="H58" i="5"/>
  <c r="H19" i="5"/>
  <c r="H23" i="5"/>
  <c r="H27" i="5"/>
  <c r="H31" i="5"/>
  <c r="H35" i="5"/>
  <c r="H39" i="5"/>
  <c r="H43" i="5"/>
  <c r="H47" i="5"/>
  <c r="H51" i="5"/>
  <c r="H55" i="5"/>
  <c r="H59" i="5"/>
  <c r="O9" i="5"/>
  <c r="C6" i="10" s="1"/>
  <c r="H8" i="5"/>
  <c r="H3" i="5"/>
  <c r="H12" i="5"/>
  <c r="H7" i="5"/>
  <c r="H11" i="5"/>
  <c r="S25" i="7"/>
  <c r="H10" i="5"/>
  <c r="H6" i="5"/>
  <c r="H2" i="5"/>
  <c r="H9" i="5"/>
  <c r="H5" i="5"/>
  <c r="H14" i="5"/>
  <c r="H4" i="5"/>
  <c r="H15" i="5"/>
  <c r="H13" i="5"/>
  <c r="H16" i="5"/>
  <c r="AN41" i="7" l="1"/>
  <c r="AY52" i="7"/>
  <c r="AX51" i="7"/>
  <c r="AH35" i="7"/>
  <c r="AG34" i="7"/>
  <c r="C6" i="7"/>
  <c r="H13" i="7"/>
  <c r="R8" i="5"/>
  <c r="E10" i="7"/>
  <c r="AZ53" i="7"/>
  <c r="AJ37" i="7"/>
  <c r="R19" i="5"/>
  <c r="T21" i="7"/>
  <c r="AU48" i="7"/>
  <c r="AE32" i="7"/>
  <c r="BJ63" i="7"/>
  <c r="BJ3" i="7" s="1"/>
  <c r="C63" i="6" s="1"/>
  <c r="BI4" i="12" s="1"/>
  <c r="AT47" i="7"/>
  <c r="R29" i="5"/>
  <c r="U29" i="5" s="1"/>
  <c r="AD31" i="7"/>
  <c r="BI62" i="7"/>
  <c r="BI3" i="7" s="1"/>
  <c r="C62" i="6" s="1"/>
  <c r="BH4" i="12" s="1"/>
  <c r="AS46" i="7"/>
  <c r="AC30" i="7"/>
  <c r="R9" i="5"/>
  <c r="D11" i="7"/>
  <c r="BD57" i="7"/>
  <c r="AI36" i="7"/>
  <c r="R17" i="5"/>
  <c r="U17" i="5" s="1"/>
  <c r="R19" i="7"/>
  <c r="R14" i="5"/>
  <c r="S14" i="5" s="1"/>
  <c r="O16" i="7"/>
  <c r="AV49" i="7"/>
  <c r="AF33" i="7"/>
  <c r="BG60" i="7"/>
  <c r="BG3" i="7" s="1"/>
  <c r="C60" i="6" s="1"/>
  <c r="BF4" i="12" s="1"/>
  <c r="AQ44" i="7"/>
  <c r="AA28" i="7"/>
  <c r="BF59" i="7"/>
  <c r="AP43" i="7"/>
  <c r="R25" i="5"/>
  <c r="U25" i="5" s="1"/>
  <c r="Z27" i="7"/>
  <c r="BE58" i="7"/>
  <c r="AO42" i="7"/>
  <c r="R24" i="5"/>
  <c r="U24" i="5" s="1"/>
  <c r="Y26" i="7"/>
  <c r="R15" i="5"/>
  <c r="U15" i="5" s="1"/>
  <c r="P17" i="7"/>
  <c r="D5" i="7"/>
  <c r="R23" i="5"/>
  <c r="U23" i="5" s="1"/>
  <c r="X25" i="7"/>
  <c r="R18" i="5"/>
  <c r="U18" i="5" s="1"/>
  <c r="S20" i="7"/>
  <c r="S3" i="7" s="1"/>
  <c r="C20" i="6" s="1"/>
  <c r="R4" i="12" s="1"/>
  <c r="AW50" i="7"/>
  <c r="R16" i="5"/>
  <c r="U16" i="5" s="1"/>
  <c r="Q18" i="7"/>
  <c r="F8" i="7"/>
  <c r="G9" i="7"/>
  <c r="N15" i="7"/>
  <c r="E7" i="7"/>
  <c r="M14" i="7"/>
  <c r="BH61" i="7"/>
  <c r="BH3" i="7" s="1"/>
  <c r="C61" i="6" s="1"/>
  <c r="BG4" i="12" s="1"/>
  <c r="R43" i="5"/>
  <c r="U43" i="5" s="1"/>
  <c r="AR45" i="7"/>
  <c r="R27" i="5"/>
  <c r="AB29" i="7"/>
  <c r="BC56" i="7"/>
  <c r="R38" i="5"/>
  <c r="U38" i="5" s="1"/>
  <c r="AM40" i="7"/>
  <c r="R22" i="5"/>
  <c r="U22" i="5" s="1"/>
  <c r="W24" i="7"/>
  <c r="BB55" i="7"/>
  <c r="R37" i="5"/>
  <c r="U37" i="5" s="1"/>
  <c r="AL39" i="7"/>
  <c r="R21" i="5"/>
  <c r="S21" i="5" s="1"/>
  <c r="V23" i="7"/>
  <c r="BA54" i="7"/>
  <c r="R36" i="5"/>
  <c r="U36" i="5" s="1"/>
  <c r="AK38" i="7"/>
  <c r="R20" i="5"/>
  <c r="U20" i="5" s="1"/>
  <c r="U22" i="7"/>
  <c r="R11" i="5"/>
  <c r="F13" i="7"/>
  <c r="S19" i="5"/>
  <c r="S9" i="5"/>
  <c r="U9" i="5" s="1"/>
  <c r="R13" i="5"/>
  <c r="BF15" i="7"/>
  <c r="BF3" i="7" s="1"/>
  <c r="C59" i="6" s="1"/>
  <c r="BE4" i="12" s="1"/>
  <c r="R10" i="5"/>
  <c r="S10" i="5" s="1"/>
  <c r="E12" i="7"/>
  <c r="R12" i="5"/>
  <c r="I14" i="7"/>
  <c r="U14" i="5"/>
  <c r="P22" i="7"/>
  <c r="P3" i="7" s="1"/>
  <c r="C17" i="6" s="1"/>
  <c r="O4" i="12" s="1"/>
  <c r="W29" i="7"/>
  <c r="AG39" i="7"/>
  <c r="AG3" i="7" s="1"/>
  <c r="C34" i="6" s="1"/>
  <c r="AF4" i="12" s="1"/>
  <c r="R24" i="7"/>
  <c r="AM45" i="7"/>
  <c r="AF38" i="7"/>
  <c r="AF3" i="7" s="1"/>
  <c r="C33" i="6" s="1"/>
  <c r="AE4" i="12" s="1"/>
  <c r="AH40" i="7"/>
  <c r="Q23" i="7"/>
  <c r="Q3" i="7" s="1"/>
  <c r="C18" i="6" s="1"/>
  <c r="P4" i="12" s="1"/>
  <c r="AA33" i="7"/>
  <c r="R31" i="5"/>
  <c r="U31" i="5" s="1"/>
  <c r="AL44" i="7"/>
  <c r="AL3" i="7" s="1"/>
  <c r="C39" i="6" s="1"/>
  <c r="AK4" i="12" s="1"/>
  <c r="R42" i="5"/>
  <c r="U42" i="5" s="1"/>
  <c r="BA59" i="7"/>
  <c r="R57" i="5"/>
  <c r="U57" i="5" s="1"/>
  <c r="U27" i="7"/>
  <c r="AJ42" i="7"/>
  <c r="AJ3" i="7" s="1"/>
  <c r="C37" i="6" s="1"/>
  <c r="AI4" i="12" s="1"/>
  <c r="R40" i="5"/>
  <c r="U40" i="5" s="1"/>
  <c r="G15" i="7"/>
  <c r="C11" i="7"/>
  <c r="I13" i="7"/>
  <c r="BC61" i="7"/>
  <c r="R59" i="5"/>
  <c r="U59" i="5" s="1"/>
  <c r="AW55" i="7"/>
  <c r="AW3" i="7" s="1"/>
  <c r="C50" i="6" s="1"/>
  <c r="AV4" i="12" s="1"/>
  <c r="R53" i="5"/>
  <c r="U53" i="5" s="1"/>
  <c r="AP48" i="7"/>
  <c r="R46" i="5"/>
  <c r="U46" i="5" s="1"/>
  <c r="AN46" i="7"/>
  <c r="AN3" i="7" s="1"/>
  <c r="C41" i="6" s="1"/>
  <c r="AM4" i="12" s="1"/>
  <c r="R44" i="5"/>
  <c r="S44" i="5" s="1"/>
  <c r="AY57" i="7"/>
  <c r="R55" i="5"/>
  <c r="U55" i="5" s="1"/>
  <c r="AD36" i="7"/>
  <c r="AD3" i="7" s="1"/>
  <c r="C31" i="6" s="1"/>
  <c r="AC4" i="12" s="1"/>
  <c r="R34" i="5"/>
  <c r="U34" i="5" s="1"/>
  <c r="AS51" i="7"/>
  <c r="R49" i="5"/>
  <c r="U49" i="5" s="1"/>
  <c r="M19" i="7"/>
  <c r="M3" i="7" s="1"/>
  <c r="C14" i="6" s="1"/>
  <c r="L4" i="12" s="1"/>
  <c r="AB34" i="7"/>
  <c r="R32" i="5"/>
  <c r="U32" i="5" s="1"/>
  <c r="BE63" i="7"/>
  <c r="BE3" i="7" s="1"/>
  <c r="C58" i="6" s="1"/>
  <c r="BD4" i="12" s="1"/>
  <c r="R61" i="5"/>
  <c r="U61" i="5" s="1"/>
  <c r="K17" i="7"/>
  <c r="K3" i="7" s="1"/>
  <c r="C12" i="6" s="1"/>
  <c r="J4" i="12" s="1"/>
  <c r="C4" i="7"/>
  <c r="R2" i="5"/>
  <c r="S2" i="5" s="1"/>
  <c r="E14" i="7"/>
  <c r="AQ49" i="7"/>
  <c r="AQ3" i="7" s="1"/>
  <c r="C44" i="6" s="1"/>
  <c r="AP4" i="12" s="1"/>
  <c r="R47" i="5"/>
  <c r="U47" i="5" s="1"/>
  <c r="BB60" i="7"/>
  <c r="BB3" i="7" s="1"/>
  <c r="C55" i="6" s="1"/>
  <c r="BA4" i="12" s="1"/>
  <c r="R58" i="5"/>
  <c r="U58" i="5" s="1"/>
  <c r="V28" i="7"/>
  <c r="R26" i="5"/>
  <c r="U26" i="5" s="1"/>
  <c r="AK43" i="7"/>
  <c r="AK3" i="7" s="1"/>
  <c r="C38" i="6" s="1"/>
  <c r="AJ4" i="12" s="1"/>
  <c r="R41" i="5"/>
  <c r="U41" i="5" s="1"/>
  <c r="AZ58" i="7"/>
  <c r="R56" i="5"/>
  <c r="U56" i="5" s="1"/>
  <c r="T26" i="7"/>
  <c r="D6" i="7"/>
  <c r="R4" i="5"/>
  <c r="S4" i="5" s="1"/>
  <c r="F9" i="7"/>
  <c r="R7" i="5"/>
  <c r="S7" i="5" s="1"/>
  <c r="AO47" i="7"/>
  <c r="AO3" i="7" s="1"/>
  <c r="C42" i="6" s="1"/>
  <c r="AN4" i="12" s="1"/>
  <c r="R45" i="5"/>
  <c r="U45" i="5" s="1"/>
  <c r="E8" i="7"/>
  <c r="R6" i="5"/>
  <c r="S6" i="5" s="1"/>
  <c r="H5" i="7"/>
  <c r="H3" i="7" s="1"/>
  <c r="C9" i="6" s="1"/>
  <c r="G4" i="12" s="1"/>
  <c r="R3" i="5"/>
  <c r="AX56" i="7"/>
  <c r="AX3" i="7" s="1"/>
  <c r="C51" i="6" s="1"/>
  <c r="AW4" i="12" s="1"/>
  <c r="R54" i="5"/>
  <c r="U54" i="5" s="1"/>
  <c r="AV54" i="7"/>
  <c r="AV3" i="7" s="1"/>
  <c r="C49" i="6" s="1"/>
  <c r="AU4" i="12" s="1"/>
  <c r="R52" i="5"/>
  <c r="U52" i="5" s="1"/>
  <c r="AE37" i="7"/>
  <c r="AE3" i="7" s="1"/>
  <c r="C32" i="6" s="1"/>
  <c r="AD4" i="12" s="1"/>
  <c r="R35" i="5"/>
  <c r="U35" i="5" s="1"/>
  <c r="L18" i="7"/>
  <c r="L3" i="7" s="1"/>
  <c r="C13" i="6" s="1"/>
  <c r="K4" i="12" s="1"/>
  <c r="AU53" i="7"/>
  <c r="AU3" i="7" s="1"/>
  <c r="C48" i="6" s="1"/>
  <c r="AT4" i="12" s="1"/>
  <c r="R51" i="5"/>
  <c r="U51" i="5" s="1"/>
  <c r="O21" i="7"/>
  <c r="O3" i="7" s="1"/>
  <c r="C16" i="6" s="1"/>
  <c r="N4" i="12" s="1"/>
  <c r="Z32" i="7"/>
  <c r="Z3" i="7" s="1"/>
  <c r="C27" i="6" s="1"/>
  <c r="Y4" i="12" s="1"/>
  <c r="R30" i="5"/>
  <c r="U30" i="5" s="1"/>
  <c r="BD62" i="7"/>
  <c r="BD3" i="7" s="1"/>
  <c r="C57" i="6" s="1"/>
  <c r="BC4" i="12" s="1"/>
  <c r="R60" i="5"/>
  <c r="U60" i="5" s="1"/>
  <c r="X30" i="7"/>
  <c r="R28" i="5"/>
  <c r="U28" i="5" s="1"/>
  <c r="J16" i="7"/>
  <c r="J3" i="7" s="1"/>
  <c r="C11" i="6" s="1"/>
  <c r="I4" i="12" s="1"/>
  <c r="D7" i="7"/>
  <c r="R5" i="5"/>
  <c r="F12" i="7"/>
  <c r="AI41" i="7"/>
  <c r="AI3" i="7" s="1"/>
  <c r="C36" i="6" s="1"/>
  <c r="AH4" i="12" s="1"/>
  <c r="R39" i="5"/>
  <c r="U39" i="5" s="1"/>
  <c r="AT52" i="7"/>
  <c r="AT3" i="7" s="1"/>
  <c r="C47" i="6" s="1"/>
  <c r="AS4" i="12" s="1"/>
  <c r="R50" i="5"/>
  <c r="U50" i="5" s="1"/>
  <c r="N20" i="7"/>
  <c r="AC35" i="7"/>
  <c r="AC3" i="7" s="1"/>
  <c r="C30" i="6" s="1"/>
  <c r="AB4" i="12" s="1"/>
  <c r="R33" i="5"/>
  <c r="AR50" i="7"/>
  <c r="AR3" i="7" s="1"/>
  <c r="C45" i="6" s="1"/>
  <c r="AQ4" i="12" s="1"/>
  <c r="R48" i="5"/>
  <c r="U48" i="5" s="1"/>
  <c r="Y31" i="7"/>
  <c r="Y3" i="7" s="1"/>
  <c r="C26" i="6" s="1"/>
  <c r="X4" i="12" s="1"/>
  <c r="V31" i="7"/>
  <c r="G10" i="7"/>
  <c r="O10" i="5"/>
  <c r="E3" i="10" s="1"/>
  <c r="N3" i="7" l="1"/>
  <c r="C15" i="6" s="1"/>
  <c r="M4" i="12" s="1"/>
  <c r="BC3" i="7"/>
  <c r="C56" i="6" s="1"/>
  <c r="BB4" i="12" s="1"/>
  <c r="BA3" i="7"/>
  <c r="C54" i="6" s="1"/>
  <c r="AZ4" i="12" s="1"/>
  <c r="AM3" i="7"/>
  <c r="C40" i="6" s="1"/>
  <c r="AL4" i="12" s="1"/>
  <c r="X3" i="7"/>
  <c r="C25" i="6" s="1"/>
  <c r="W4" i="12" s="1"/>
  <c r="U3" i="7"/>
  <c r="C22" i="6" s="1"/>
  <c r="T4" i="12" s="1"/>
  <c r="AH3" i="7"/>
  <c r="C35" i="6" s="1"/>
  <c r="AG4" i="12" s="1"/>
  <c r="U21" i="5"/>
  <c r="U19" i="5"/>
  <c r="S5" i="5"/>
  <c r="T5" i="5"/>
  <c r="T8" i="5"/>
  <c r="U8" i="5" s="1"/>
  <c r="T3" i="7"/>
  <c r="C21" i="6" s="1"/>
  <c r="S4" i="12" s="1"/>
  <c r="W3" i="7"/>
  <c r="C24" i="6" s="1"/>
  <c r="V4" i="12" s="1"/>
  <c r="S27" i="5"/>
  <c r="U27" i="5" s="1"/>
  <c r="AS3" i="7"/>
  <c r="C46" i="6" s="1"/>
  <c r="AR4" i="12" s="1"/>
  <c r="AY3" i="7"/>
  <c r="C52" i="6" s="1"/>
  <c r="AX4" i="12" s="1"/>
  <c r="AP3" i="7"/>
  <c r="C43" i="6" s="1"/>
  <c r="AO4" i="12" s="1"/>
  <c r="AA3" i="7"/>
  <c r="C28" i="6" s="1"/>
  <c r="Z4" i="12" s="1"/>
  <c r="S33" i="5"/>
  <c r="U33" i="5" s="1"/>
  <c r="AZ3" i="7"/>
  <c r="C53" i="6" s="1"/>
  <c r="AY4" i="12" s="1"/>
  <c r="AB3" i="7"/>
  <c r="C29" i="6" s="1"/>
  <c r="AA4" i="12" s="1"/>
  <c r="R3" i="7"/>
  <c r="C19" i="6" s="1"/>
  <c r="Q4" i="12" s="1"/>
  <c r="T11" i="5"/>
  <c r="S11" i="5"/>
  <c r="I3" i="7"/>
  <c r="C10" i="6" s="1"/>
  <c r="H4" i="12" s="1"/>
  <c r="S13" i="5"/>
  <c r="U13" i="5" s="1"/>
  <c r="T12" i="5"/>
  <c r="U12" i="5" s="1"/>
  <c r="T7" i="5"/>
  <c r="U7" i="5" s="1"/>
  <c r="T3" i="5"/>
  <c r="U3" i="5" s="1"/>
  <c r="T10" i="5"/>
  <c r="U10" i="5" s="1"/>
  <c r="T6" i="5"/>
  <c r="U6" i="5" s="1"/>
  <c r="G3" i="7"/>
  <c r="C8" i="6" s="1"/>
  <c r="F4" i="12" s="1"/>
  <c r="C3" i="7"/>
  <c r="C4" i="6" s="1"/>
  <c r="B4" i="12" s="1"/>
  <c r="E3" i="7"/>
  <c r="C6" i="6" s="1"/>
  <c r="D4" i="12" s="1"/>
  <c r="F3" i="7"/>
  <c r="C7" i="6" s="1"/>
  <c r="E4" i="12" s="1"/>
  <c r="V3" i="7"/>
  <c r="C23" i="6" s="1"/>
  <c r="U4" i="12" s="1"/>
  <c r="D3" i="7"/>
  <c r="C5" i="6" s="1"/>
  <c r="C4" i="12" s="1"/>
  <c r="U5" i="5"/>
  <c r="U4" i="5"/>
  <c r="U44" i="5"/>
  <c r="K3" i="11"/>
  <c r="O12" i="5"/>
  <c r="AY52" i="9" l="1"/>
  <c r="AH35" i="9"/>
  <c r="C6" i="9"/>
  <c r="E10" i="9"/>
  <c r="AJ37" i="9"/>
  <c r="T21" i="9"/>
  <c r="AE32" i="9"/>
  <c r="AC30" i="9"/>
  <c r="D11" i="9"/>
  <c r="AI36" i="9"/>
  <c r="BG60" i="9"/>
  <c r="AA28" i="9"/>
  <c r="AP43" i="9"/>
  <c r="BE58" i="9"/>
  <c r="F8" i="9"/>
  <c r="M14" i="9"/>
  <c r="AR45" i="9"/>
  <c r="AB29" i="9"/>
  <c r="W24" i="9"/>
  <c r="AL39" i="9"/>
  <c r="AK38" i="9"/>
  <c r="U22" i="9"/>
  <c r="AN41" i="9"/>
  <c r="AG34" i="9"/>
  <c r="H13" i="9"/>
  <c r="BI62" i="9"/>
  <c r="O16" i="9"/>
  <c r="AF33" i="9"/>
  <c r="BF59" i="9"/>
  <c r="Y26" i="9"/>
  <c r="P17" i="9"/>
  <c r="S20" i="9"/>
  <c r="Q18" i="9"/>
  <c r="G9" i="9"/>
  <c r="AM40" i="9"/>
  <c r="BB55" i="9"/>
  <c r="BA54" i="9"/>
  <c r="AX51" i="9"/>
  <c r="AZ53" i="9"/>
  <c r="AU48" i="9"/>
  <c r="BJ63" i="9"/>
  <c r="AS46" i="9"/>
  <c r="BD57" i="9"/>
  <c r="R19" i="9"/>
  <c r="AQ44" i="9"/>
  <c r="Z27" i="9"/>
  <c r="AO42" i="9"/>
  <c r="X25" i="9"/>
  <c r="AW50" i="9"/>
  <c r="E7" i="9"/>
  <c r="BH61" i="9"/>
  <c r="BC56" i="9"/>
  <c r="AT47" i="9"/>
  <c r="AD31" i="9"/>
  <c r="AV49" i="9"/>
  <c r="D5" i="9"/>
  <c r="N15" i="9"/>
  <c r="V23" i="9"/>
  <c r="U11" i="5"/>
  <c r="E5" i="10"/>
  <c r="I14" i="9"/>
  <c r="BF15" i="9"/>
  <c r="BF3" i="9" s="1"/>
  <c r="D59" i="6" s="1"/>
  <c r="BE3" i="12" s="1"/>
  <c r="F13" i="9"/>
  <c r="E12" i="9"/>
  <c r="U2" i="5"/>
  <c r="I18" i="5"/>
  <c r="I22" i="5"/>
  <c r="I26" i="5"/>
  <c r="I30" i="5"/>
  <c r="I34" i="5"/>
  <c r="I38" i="5"/>
  <c r="I42" i="5"/>
  <c r="I46" i="5"/>
  <c r="I24" i="5"/>
  <c r="I28" i="5"/>
  <c r="I44" i="5"/>
  <c r="J44" i="5" s="1"/>
  <c r="M51" i="10" s="1"/>
  <c r="L51" i="10" s="1"/>
  <c r="I32" i="5"/>
  <c r="I20" i="5"/>
  <c r="I52" i="5"/>
  <c r="I48" i="5"/>
  <c r="I60" i="5"/>
  <c r="I54" i="5"/>
  <c r="I58" i="5"/>
  <c r="I57" i="5"/>
  <c r="I50" i="5"/>
  <c r="I49" i="5"/>
  <c r="I45" i="5"/>
  <c r="I61" i="5"/>
  <c r="I51" i="5"/>
  <c r="J51" i="5" s="1"/>
  <c r="M58" i="10" s="1"/>
  <c r="I37" i="5"/>
  <c r="I43" i="5"/>
  <c r="I53" i="5"/>
  <c r="I59" i="5"/>
  <c r="I39" i="5"/>
  <c r="I23" i="5"/>
  <c r="I25" i="5"/>
  <c r="I31" i="5"/>
  <c r="I17" i="5"/>
  <c r="I56" i="5"/>
  <c r="I47" i="5"/>
  <c r="I33" i="5"/>
  <c r="I19" i="5"/>
  <c r="I40" i="5"/>
  <c r="I21" i="5"/>
  <c r="I27" i="5"/>
  <c r="I55" i="5"/>
  <c r="I41" i="5"/>
  <c r="I29" i="5"/>
  <c r="I36" i="5"/>
  <c r="I35" i="5"/>
  <c r="V31" i="9"/>
  <c r="G10" i="9"/>
  <c r="I8" i="5"/>
  <c r="I5" i="5"/>
  <c r="I15" i="5"/>
  <c r="I7" i="5"/>
  <c r="I11" i="5"/>
  <c r="E8" i="9"/>
  <c r="E14" i="9"/>
  <c r="M19" i="9"/>
  <c r="M3" i="9" s="1"/>
  <c r="D14" i="6" s="1"/>
  <c r="L3" i="12" s="1"/>
  <c r="U27" i="9"/>
  <c r="U3" i="9" s="1"/>
  <c r="D22" i="6" s="1"/>
  <c r="T3" i="12" s="1"/>
  <c r="AC35" i="9"/>
  <c r="AK43" i="9"/>
  <c r="AK3" i="9" s="1"/>
  <c r="D38" i="6" s="1"/>
  <c r="AJ3" i="12" s="1"/>
  <c r="AS51" i="9"/>
  <c r="AS3" i="9" s="1"/>
  <c r="D46" i="6" s="1"/>
  <c r="AR3" i="12" s="1"/>
  <c r="C4" i="9"/>
  <c r="AY57" i="9"/>
  <c r="AY3" i="9" s="1"/>
  <c r="D52" i="6" s="1"/>
  <c r="AX3" i="12" s="1"/>
  <c r="BC61" i="9"/>
  <c r="BG3" i="9"/>
  <c r="D60" i="6" s="1"/>
  <c r="BF3" i="12" s="1"/>
  <c r="F9" i="9"/>
  <c r="F12" i="9"/>
  <c r="N20" i="9"/>
  <c r="N3" i="9" s="1"/>
  <c r="D15" i="6" s="1"/>
  <c r="M3" i="12" s="1"/>
  <c r="V28" i="9"/>
  <c r="AD36" i="9"/>
  <c r="AD3" i="9" s="1"/>
  <c r="D31" i="6" s="1"/>
  <c r="AC3" i="12" s="1"/>
  <c r="AL44" i="9"/>
  <c r="AT52" i="9"/>
  <c r="AT3" i="9" s="1"/>
  <c r="D47" i="6" s="1"/>
  <c r="AS3" i="12" s="1"/>
  <c r="G15" i="9"/>
  <c r="O21" i="9"/>
  <c r="O3" i="9" s="1"/>
  <c r="D16" i="6" s="1"/>
  <c r="N3" i="12" s="1"/>
  <c r="W29" i="9"/>
  <c r="W3" i="9" s="1"/>
  <c r="D24" i="6" s="1"/>
  <c r="V3" i="12" s="1"/>
  <c r="AE37" i="9"/>
  <c r="AE3" i="9" s="1"/>
  <c r="D32" i="6" s="1"/>
  <c r="AD3" i="12" s="1"/>
  <c r="AM45" i="9"/>
  <c r="AM3" i="9" s="1"/>
  <c r="D40" i="6" s="1"/>
  <c r="AL3" i="12" s="1"/>
  <c r="AU53" i="9"/>
  <c r="AV54" i="9"/>
  <c r="AV3" i="9" s="1"/>
  <c r="D49" i="6" s="1"/>
  <c r="AU3" i="12" s="1"/>
  <c r="AZ58" i="9"/>
  <c r="AZ3" i="9" s="1"/>
  <c r="D53" i="6" s="1"/>
  <c r="AY3" i="12" s="1"/>
  <c r="BD62" i="9"/>
  <c r="BD3" i="9" s="1"/>
  <c r="D57" i="6" s="1"/>
  <c r="BC3" i="12" s="1"/>
  <c r="BH3" i="9"/>
  <c r="D61" i="6" s="1"/>
  <c r="BG3" i="12" s="1"/>
  <c r="H5" i="9"/>
  <c r="P22" i="9"/>
  <c r="P3" i="9" s="1"/>
  <c r="D17" i="6" s="1"/>
  <c r="O3" i="12" s="1"/>
  <c r="X30" i="9"/>
  <c r="X3" i="9" s="1"/>
  <c r="D25" i="6" s="1"/>
  <c r="W3" i="12" s="1"/>
  <c r="AF38" i="9"/>
  <c r="AN46" i="9"/>
  <c r="AN3" i="9" s="1"/>
  <c r="D41" i="6" s="1"/>
  <c r="AM3" i="12" s="1"/>
  <c r="I13" i="9"/>
  <c r="Q23" i="9"/>
  <c r="Q3" i="9" s="1"/>
  <c r="D18" i="6" s="1"/>
  <c r="P3" i="12" s="1"/>
  <c r="Y31" i="9"/>
  <c r="Y3" i="9" s="1"/>
  <c r="D26" i="6" s="1"/>
  <c r="X3" i="12" s="1"/>
  <c r="AG39" i="9"/>
  <c r="AO47" i="9"/>
  <c r="AO3" i="9" s="1"/>
  <c r="D42" i="6" s="1"/>
  <c r="AN3" i="12" s="1"/>
  <c r="AW55" i="9"/>
  <c r="AW3" i="9" s="1"/>
  <c r="D50" i="6" s="1"/>
  <c r="AV3" i="12" s="1"/>
  <c r="BA59" i="9"/>
  <c r="BA3" i="9" s="1"/>
  <c r="D54" i="6" s="1"/>
  <c r="AZ3" i="12" s="1"/>
  <c r="BE63" i="9"/>
  <c r="BE3" i="9" s="1"/>
  <c r="D58" i="6" s="1"/>
  <c r="BD3" i="12" s="1"/>
  <c r="BI3" i="9"/>
  <c r="D62" i="6" s="1"/>
  <c r="BH3" i="12" s="1"/>
  <c r="J16" i="9"/>
  <c r="J3" i="9" s="1"/>
  <c r="D11" i="6" s="1"/>
  <c r="I3" i="12" s="1"/>
  <c r="R24" i="9"/>
  <c r="Z32" i="9"/>
  <c r="Z3" i="9" s="1"/>
  <c r="D27" i="6" s="1"/>
  <c r="Y3" i="12" s="1"/>
  <c r="AH40" i="9"/>
  <c r="AH3" i="9" s="1"/>
  <c r="D35" i="6" s="1"/>
  <c r="AG3" i="12" s="1"/>
  <c r="AP48" i="9"/>
  <c r="AP3" i="9" s="1"/>
  <c r="D43" i="6" s="1"/>
  <c r="AO3" i="12" s="1"/>
  <c r="C11" i="9"/>
  <c r="K17" i="9"/>
  <c r="K3" i="9" s="1"/>
  <c r="D12" i="6" s="1"/>
  <c r="J3" i="12" s="1"/>
  <c r="S25" i="9"/>
  <c r="AA33" i="9"/>
  <c r="AA3" i="9" s="1"/>
  <c r="D28" i="6" s="1"/>
  <c r="Z3" i="12" s="1"/>
  <c r="AI41" i="9"/>
  <c r="AI3" i="9" s="1"/>
  <c r="D36" i="6" s="1"/>
  <c r="AH3" i="12" s="1"/>
  <c r="AQ49" i="9"/>
  <c r="AQ3" i="9" s="1"/>
  <c r="D44" i="6" s="1"/>
  <c r="AP3" i="12" s="1"/>
  <c r="AX56" i="9"/>
  <c r="AX3" i="9" s="1"/>
  <c r="D51" i="6" s="1"/>
  <c r="AW3" i="12" s="1"/>
  <c r="BB60" i="9"/>
  <c r="BB3" i="9" s="1"/>
  <c r="D55" i="6" s="1"/>
  <c r="BA3" i="12" s="1"/>
  <c r="BJ3" i="9"/>
  <c r="D63" i="6" s="1"/>
  <c r="BI3" i="12" s="1"/>
  <c r="D6" i="9"/>
  <c r="D7" i="9"/>
  <c r="L18" i="9"/>
  <c r="L3" i="9" s="1"/>
  <c r="D13" i="6" s="1"/>
  <c r="K3" i="12" s="1"/>
  <c r="T26" i="9"/>
  <c r="T3" i="9" s="1"/>
  <c r="D21" i="6" s="1"/>
  <c r="S3" i="12" s="1"/>
  <c r="AB34" i="9"/>
  <c r="AB3" i="9" s="1"/>
  <c r="D29" i="6" s="1"/>
  <c r="AA3" i="12" s="1"/>
  <c r="AJ42" i="9"/>
  <c r="AJ3" i="9" s="1"/>
  <c r="D37" i="6" s="1"/>
  <c r="AI3" i="12" s="1"/>
  <c r="AR50" i="9"/>
  <c r="AR3" i="9" s="1"/>
  <c r="D45" i="6" s="1"/>
  <c r="AQ3" i="12" s="1"/>
  <c r="E12" i="6"/>
  <c r="E56" i="6"/>
  <c r="E25" i="6"/>
  <c r="E35" i="6"/>
  <c r="E38" i="6"/>
  <c r="E51" i="6"/>
  <c r="E59" i="6"/>
  <c r="E39" i="6"/>
  <c r="E33" i="6"/>
  <c r="E49" i="6"/>
  <c r="E61" i="6"/>
  <c r="E60" i="6"/>
  <c r="E24" i="6"/>
  <c r="E47" i="6"/>
  <c r="E45" i="6"/>
  <c r="E53" i="6"/>
  <c r="E55" i="6"/>
  <c r="E34" i="6"/>
  <c r="E9" i="6"/>
  <c r="E41" i="6"/>
  <c r="E8" i="6"/>
  <c r="E4" i="6"/>
  <c r="E19" i="6"/>
  <c r="E20" i="6"/>
  <c r="E52" i="6"/>
  <c r="E44" i="6"/>
  <c r="E11" i="6"/>
  <c r="E31" i="6"/>
  <c r="E13" i="6"/>
  <c r="E27" i="6"/>
  <c r="E54" i="6"/>
  <c r="E48" i="6"/>
  <c r="E15" i="6"/>
  <c r="E6" i="6"/>
  <c r="E28" i="6"/>
  <c r="E26" i="6"/>
  <c r="E50" i="6"/>
  <c r="E16" i="6"/>
  <c r="E21" i="6"/>
  <c r="E36" i="6"/>
  <c r="E57" i="6"/>
  <c r="E22" i="6"/>
  <c r="E62" i="6"/>
  <c r="E32" i="6"/>
  <c r="E46" i="6"/>
  <c r="E7" i="6"/>
  <c r="E23" i="6"/>
  <c r="E18" i="6"/>
  <c r="E43" i="6"/>
  <c r="E42" i="6"/>
  <c r="E58" i="6"/>
  <c r="E14" i="6"/>
  <c r="E29" i="6"/>
  <c r="E37" i="6"/>
  <c r="E17" i="6"/>
  <c r="E30" i="6"/>
  <c r="E63" i="6"/>
  <c r="E5" i="6"/>
  <c r="E10" i="6"/>
  <c r="E40" i="6"/>
  <c r="I12" i="5"/>
  <c r="I2" i="5"/>
  <c r="I14" i="5"/>
  <c r="O13" i="5"/>
  <c r="E6" i="10" s="1"/>
  <c r="I10" i="5"/>
  <c r="I3" i="5"/>
  <c r="I13" i="5"/>
  <c r="I4" i="5"/>
  <c r="I9" i="5"/>
  <c r="I16" i="5"/>
  <c r="I6" i="5"/>
  <c r="S3" i="9" l="1"/>
  <c r="D20" i="6" s="1"/>
  <c r="R3" i="12" s="1"/>
  <c r="BC3" i="9"/>
  <c r="D56" i="6" s="1"/>
  <c r="BB3" i="12" s="1"/>
  <c r="AG3" i="9"/>
  <c r="D34" i="6" s="1"/>
  <c r="AF3" i="12" s="1"/>
  <c r="AL3" i="9"/>
  <c r="D39" i="6" s="1"/>
  <c r="AK3" i="12" s="1"/>
  <c r="AC3" i="9"/>
  <c r="D30" i="6" s="1"/>
  <c r="AB3" i="12" s="1"/>
  <c r="R3" i="9"/>
  <c r="D19" i="6" s="1"/>
  <c r="Q3" i="12" s="1"/>
  <c r="AF3" i="9"/>
  <c r="D33" i="6" s="1"/>
  <c r="AE3" i="12" s="1"/>
  <c r="AU3" i="9"/>
  <c r="D48" i="6" s="1"/>
  <c r="AT3" i="12" s="1"/>
  <c r="L58" i="10"/>
  <c r="J58" i="10"/>
  <c r="V3" i="9"/>
  <c r="D23" i="6" s="1"/>
  <c r="U3" i="12" s="1"/>
  <c r="F63" i="6"/>
  <c r="AO63" i="6"/>
  <c r="F46" i="6"/>
  <c r="AO46" i="6"/>
  <c r="F50" i="6"/>
  <c r="AO50" i="6"/>
  <c r="F52" i="6"/>
  <c r="AO52" i="6"/>
  <c r="F24" i="6"/>
  <c r="AO24" i="6"/>
  <c r="F38" i="6"/>
  <c r="AO38" i="6"/>
  <c r="F12" i="6"/>
  <c r="AO12" i="6"/>
  <c r="F40" i="6"/>
  <c r="AO40" i="6"/>
  <c r="F14" i="6"/>
  <c r="AO14" i="6"/>
  <c r="F36" i="6"/>
  <c r="AO36" i="6"/>
  <c r="F48" i="6"/>
  <c r="F20" i="6"/>
  <c r="F53" i="6"/>
  <c r="AO53" i="6"/>
  <c r="F5" i="6"/>
  <c r="F37" i="6"/>
  <c r="AO37" i="6"/>
  <c r="F42" i="6"/>
  <c r="AO42" i="6"/>
  <c r="F7" i="6"/>
  <c r="F22" i="6"/>
  <c r="AO22" i="6"/>
  <c r="F16" i="6"/>
  <c r="AO16" i="6"/>
  <c r="F6" i="6"/>
  <c r="F27" i="6"/>
  <c r="AO27" i="6"/>
  <c r="F44" i="6"/>
  <c r="AO44" i="6"/>
  <c r="F34" i="6"/>
  <c r="AO34" i="6"/>
  <c r="F47" i="6"/>
  <c r="AO47" i="6"/>
  <c r="F49" i="6"/>
  <c r="AO49" i="6"/>
  <c r="F51" i="6"/>
  <c r="AO51" i="6"/>
  <c r="F56" i="6"/>
  <c r="AO56" i="6"/>
  <c r="F13" i="6"/>
  <c r="AO13" i="6"/>
  <c r="F29" i="6"/>
  <c r="AO29" i="6"/>
  <c r="F57" i="6"/>
  <c r="AO57" i="6"/>
  <c r="F8" i="6"/>
  <c r="F33" i="6"/>
  <c r="AO33" i="6"/>
  <c r="F32" i="6"/>
  <c r="AO32" i="6"/>
  <c r="F39" i="6"/>
  <c r="F43" i="6"/>
  <c r="AO43" i="6"/>
  <c r="F15" i="6"/>
  <c r="AO15" i="6"/>
  <c r="F55" i="6"/>
  <c r="AO55" i="6"/>
  <c r="F30" i="6"/>
  <c r="F18" i="6"/>
  <c r="AO18" i="6"/>
  <c r="F26" i="6"/>
  <c r="AO26" i="6"/>
  <c r="F31" i="6"/>
  <c r="AO31" i="6"/>
  <c r="F41" i="6"/>
  <c r="AO41" i="6"/>
  <c r="F60" i="6"/>
  <c r="AO60" i="6"/>
  <c r="F35" i="6"/>
  <c r="AO35" i="6"/>
  <c r="F10" i="6"/>
  <c r="F17" i="6"/>
  <c r="AO17" i="6"/>
  <c r="F58" i="6"/>
  <c r="AO58" i="6"/>
  <c r="F23" i="6"/>
  <c r="F62" i="6"/>
  <c r="AO62" i="6"/>
  <c r="F21" i="6"/>
  <c r="AO21" i="6"/>
  <c r="F28" i="6"/>
  <c r="AO28" i="6"/>
  <c r="F54" i="6"/>
  <c r="AO54" i="6"/>
  <c r="F11" i="6"/>
  <c r="AO11" i="6"/>
  <c r="F19" i="6"/>
  <c r="AO19" i="6"/>
  <c r="F9" i="6"/>
  <c r="F45" i="6"/>
  <c r="AO45" i="6"/>
  <c r="F61" i="6"/>
  <c r="AO61" i="6"/>
  <c r="F59" i="6"/>
  <c r="AO59" i="6"/>
  <c r="F25" i="6"/>
  <c r="AO25" i="6"/>
  <c r="F62" i="10"/>
  <c r="F57" i="11"/>
  <c r="J55" i="5"/>
  <c r="M62" i="10" s="1"/>
  <c r="F65" i="10"/>
  <c r="J58" i="5"/>
  <c r="M65" i="10" s="1"/>
  <c r="F60" i="11"/>
  <c r="F68" i="10"/>
  <c r="F63" i="11"/>
  <c r="J61" i="5"/>
  <c r="M68" i="10" s="1"/>
  <c r="F60" i="10"/>
  <c r="F55" i="11"/>
  <c r="J53" i="5"/>
  <c r="M60" i="10" s="1"/>
  <c r="F64" i="10"/>
  <c r="F59" i="11"/>
  <c r="J57" i="5"/>
  <c r="M64" i="10" s="1"/>
  <c r="F59" i="10"/>
  <c r="F54" i="11"/>
  <c r="J52" i="5"/>
  <c r="M59" i="10" s="1"/>
  <c r="F61" i="10"/>
  <c r="F56" i="11"/>
  <c r="J54" i="5"/>
  <c r="M61" i="10" s="1"/>
  <c r="F58" i="11"/>
  <c r="F63" i="10"/>
  <c r="J56" i="5"/>
  <c r="M63" i="10" s="1"/>
  <c r="F67" i="10"/>
  <c r="F62" i="11"/>
  <c r="J60" i="5"/>
  <c r="M67" i="10" s="1"/>
  <c r="F66" i="10"/>
  <c r="F61" i="11"/>
  <c r="J59" i="5"/>
  <c r="M66" i="10" s="1"/>
  <c r="F53" i="11"/>
  <c r="F58" i="10"/>
  <c r="F46" i="11"/>
  <c r="F51" i="10"/>
  <c r="J9" i="5"/>
  <c r="M16" i="10" s="1"/>
  <c r="F11" i="11"/>
  <c r="F16" i="10"/>
  <c r="J2" i="5"/>
  <c r="M9" i="10" s="1"/>
  <c r="F4" i="11"/>
  <c r="E4" i="11" s="1"/>
  <c r="F9" i="10"/>
  <c r="J48" i="5"/>
  <c r="M55" i="10" s="1"/>
  <c r="F50" i="11"/>
  <c r="F55" i="10"/>
  <c r="J10" i="5"/>
  <c r="M17" i="10" s="1"/>
  <c r="F12" i="11"/>
  <c r="F17" i="10"/>
  <c r="J47" i="5"/>
  <c r="M54" i="10" s="1"/>
  <c r="F54" i="10"/>
  <c r="F49" i="11"/>
  <c r="J18" i="5"/>
  <c r="M25" i="10" s="1"/>
  <c r="F20" i="11"/>
  <c r="F25" i="10"/>
  <c r="J39" i="5"/>
  <c r="M46" i="10" s="1"/>
  <c r="F46" i="10"/>
  <c r="F41" i="11"/>
  <c r="J5" i="5"/>
  <c r="M12" i="10" s="1"/>
  <c r="F7" i="11"/>
  <c r="F12" i="10"/>
  <c r="J19" i="5"/>
  <c r="M26" i="10" s="1"/>
  <c r="L26" i="10" s="1"/>
  <c r="F26" i="10"/>
  <c r="F21" i="11"/>
  <c r="J31" i="5"/>
  <c r="M38" i="10" s="1"/>
  <c r="F38" i="10"/>
  <c r="F33" i="11"/>
  <c r="J21" i="5"/>
  <c r="M28" i="10" s="1"/>
  <c r="L28" i="10" s="1"/>
  <c r="F23" i="11"/>
  <c r="F28" i="10"/>
  <c r="J28" i="5"/>
  <c r="M35" i="10" s="1"/>
  <c r="L35" i="10" s="1"/>
  <c r="F35" i="10"/>
  <c r="F30" i="11"/>
  <c r="J30" i="5"/>
  <c r="M37" i="10" s="1"/>
  <c r="F32" i="11"/>
  <c r="F37" i="10"/>
  <c r="J46" i="5"/>
  <c r="M53" i="10" s="1"/>
  <c r="F53" i="10"/>
  <c r="F48" i="11"/>
  <c r="J22" i="5"/>
  <c r="M29" i="10" s="1"/>
  <c r="F24" i="11"/>
  <c r="F29" i="10"/>
  <c r="J17" i="5"/>
  <c r="M24" i="10" s="1"/>
  <c r="F19" i="11"/>
  <c r="F24" i="10"/>
  <c r="J16" i="5"/>
  <c r="M23" i="10" s="1"/>
  <c r="F23" i="10"/>
  <c r="F18" i="11"/>
  <c r="J13" i="5"/>
  <c r="M20" i="10" s="1"/>
  <c r="F15" i="11"/>
  <c r="F20" i="10"/>
  <c r="J43" i="5"/>
  <c r="M50" i="10" s="1"/>
  <c r="F45" i="11"/>
  <c r="F50" i="10"/>
  <c r="J40" i="5"/>
  <c r="M47" i="10" s="1"/>
  <c r="F47" i="10"/>
  <c r="F42" i="11"/>
  <c r="J14" i="5"/>
  <c r="M21" i="10" s="1"/>
  <c r="L21" i="10" s="1"/>
  <c r="F16" i="11"/>
  <c r="F21" i="10"/>
  <c r="J37" i="5"/>
  <c r="M44" i="10" s="1"/>
  <c r="F44" i="10"/>
  <c r="F39" i="11"/>
  <c r="J12" i="5"/>
  <c r="M19" i="10" s="1"/>
  <c r="F19" i="10"/>
  <c r="F14" i="11"/>
  <c r="J49" i="5"/>
  <c r="M56" i="10" s="1"/>
  <c r="F51" i="11"/>
  <c r="F56" i="10"/>
  <c r="J11" i="5"/>
  <c r="M18" i="10" s="1"/>
  <c r="F18" i="10"/>
  <c r="F13" i="11"/>
  <c r="J20" i="5"/>
  <c r="M27" i="10" s="1"/>
  <c r="F27" i="10"/>
  <c r="F22" i="11"/>
  <c r="J34" i="5"/>
  <c r="M41" i="10" s="1"/>
  <c r="F41" i="10"/>
  <c r="F36" i="11"/>
  <c r="J23" i="5"/>
  <c r="M30" i="10" s="1"/>
  <c r="F30" i="10"/>
  <c r="F25" i="11"/>
  <c r="J35" i="5"/>
  <c r="M42" i="10" s="1"/>
  <c r="F42" i="10"/>
  <c r="F37" i="11"/>
  <c r="J4" i="5"/>
  <c r="M11" i="10" s="1"/>
  <c r="F11" i="10"/>
  <c r="F6" i="11"/>
  <c r="J26" i="5"/>
  <c r="M33" i="10" s="1"/>
  <c r="F28" i="11"/>
  <c r="F33" i="10"/>
  <c r="J6" i="5"/>
  <c r="M13" i="10" s="1"/>
  <c r="F8" i="11"/>
  <c r="F13" i="10"/>
  <c r="J45" i="5"/>
  <c r="M52" i="10" s="1"/>
  <c r="F52" i="10"/>
  <c r="F47" i="11"/>
  <c r="J24" i="5"/>
  <c r="M31" i="10" s="1"/>
  <c r="F31" i="10"/>
  <c r="F26" i="11"/>
  <c r="J3" i="5"/>
  <c r="M10" i="10" s="1"/>
  <c r="F10" i="10"/>
  <c r="F5" i="11"/>
  <c r="J50" i="5"/>
  <c r="M57" i="10" s="1"/>
  <c r="F57" i="10"/>
  <c r="F52" i="11"/>
  <c r="J25" i="5"/>
  <c r="M32" i="10" s="1"/>
  <c r="F27" i="11"/>
  <c r="F32" i="10"/>
  <c r="J27" i="5"/>
  <c r="M34" i="10" s="1"/>
  <c r="F34" i="10"/>
  <c r="F29" i="11"/>
  <c r="J36" i="5"/>
  <c r="M43" i="10" s="1"/>
  <c r="F43" i="10"/>
  <c r="F38" i="11"/>
  <c r="J33" i="5"/>
  <c r="M40" i="10" s="1"/>
  <c r="F40" i="10"/>
  <c r="F35" i="11"/>
  <c r="J7" i="5"/>
  <c r="M14" i="10" s="1"/>
  <c r="F14" i="10"/>
  <c r="F9" i="11"/>
  <c r="J41" i="5"/>
  <c r="M48" i="10" s="1"/>
  <c r="F48" i="10"/>
  <c r="F43" i="11"/>
  <c r="J8" i="5"/>
  <c r="M15" i="10" s="1"/>
  <c r="F15" i="10"/>
  <c r="F10" i="11"/>
  <c r="J29" i="5"/>
  <c r="M36" i="10" s="1"/>
  <c r="F31" i="11"/>
  <c r="F36" i="10"/>
  <c r="J32" i="5"/>
  <c r="M39" i="10" s="1"/>
  <c r="F34" i="11"/>
  <c r="F39" i="10"/>
  <c r="J38" i="5"/>
  <c r="M45" i="10" s="1"/>
  <c r="F45" i="10"/>
  <c r="F40" i="11"/>
  <c r="J42" i="5"/>
  <c r="M49" i="10" s="1"/>
  <c r="F49" i="10"/>
  <c r="F44" i="11"/>
  <c r="J15" i="5"/>
  <c r="M22" i="10" s="1"/>
  <c r="F22" i="10"/>
  <c r="F17" i="11"/>
  <c r="H3" i="9"/>
  <c r="D9" i="6" s="1"/>
  <c r="G3" i="12" s="1"/>
  <c r="I3" i="9"/>
  <c r="D10" i="6" s="1"/>
  <c r="H3" i="12" s="1"/>
  <c r="F3" i="9"/>
  <c r="D7" i="6" s="1"/>
  <c r="E3" i="12" s="1"/>
  <c r="G3" i="9"/>
  <c r="E3" i="9"/>
  <c r="D6" i="6" s="1"/>
  <c r="D3" i="12" s="1"/>
  <c r="O14" i="5"/>
  <c r="D3" i="9"/>
  <c r="D5" i="6" s="1"/>
  <c r="C3" i="12" s="1"/>
  <c r="C3" i="9"/>
  <c r="D4" i="6" s="1"/>
  <c r="AO4" i="6" s="1"/>
  <c r="E2" i="6"/>
  <c r="G3" i="6" s="1"/>
  <c r="F4" i="6"/>
  <c r="AO30" i="6" l="1"/>
  <c r="AO39" i="6"/>
  <c r="AO20" i="6"/>
  <c r="AO48" i="6"/>
  <c r="G23" i="11"/>
  <c r="E23" i="11"/>
  <c r="E8" i="11"/>
  <c r="G8" i="11" s="1"/>
  <c r="G43" i="11"/>
  <c r="E43" i="11"/>
  <c r="G33" i="11"/>
  <c r="E33" i="11"/>
  <c r="G44" i="11"/>
  <c r="E44" i="11"/>
  <c r="G38" i="11"/>
  <c r="E38" i="11"/>
  <c r="G41" i="11"/>
  <c r="E41" i="11"/>
  <c r="G53" i="11"/>
  <c r="E53" i="11"/>
  <c r="G52" i="11"/>
  <c r="E52" i="11"/>
  <c r="G28" i="11"/>
  <c r="E28" i="11"/>
  <c r="G25" i="11"/>
  <c r="E25" i="11"/>
  <c r="G42" i="11"/>
  <c r="E42" i="11"/>
  <c r="G24" i="11"/>
  <c r="E24" i="11"/>
  <c r="G30" i="11"/>
  <c r="E30" i="11"/>
  <c r="G58" i="11"/>
  <c r="E58" i="11"/>
  <c r="G59" i="11"/>
  <c r="E59" i="11"/>
  <c r="G60" i="11"/>
  <c r="E60" i="11"/>
  <c r="G19" i="11"/>
  <c r="E19" i="11"/>
  <c r="E7" i="11"/>
  <c r="G7" i="11" s="1"/>
  <c r="G26" i="11"/>
  <c r="E26" i="11"/>
  <c r="G37" i="11"/>
  <c r="E37" i="11"/>
  <c r="G46" i="11"/>
  <c r="E46" i="11"/>
  <c r="G34" i="11"/>
  <c r="E34" i="11"/>
  <c r="E16" i="11"/>
  <c r="G16" i="11" s="1"/>
  <c r="G31" i="11"/>
  <c r="E31" i="11"/>
  <c r="E9" i="11"/>
  <c r="G9" i="11" s="1"/>
  <c r="G47" i="11"/>
  <c r="E47" i="11"/>
  <c r="E13" i="11"/>
  <c r="G13" i="11" s="1"/>
  <c r="G18" i="11"/>
  <c r="E18" i="11"/>
  <c r="G21" i="11"/>
  <c r="E21" i="11"/>
  <c r="E12" i="11"/>
  <c r="G12" i="11" s="1"/>
  <c r="G61" i="11"/>
  <c r="E61" i="11"/>
  <c r="G40" i="11"/>
  <c r="E40" i="11"/>
  <c r="G29" i="11"/>
  <c r="E29" i="11"/>
  <c r="E6" i="11"/>
  <c r="G6" i="11" s="1"/>
  <c r="G39" i="11"/>
  <c r="E39" i="11"/>
  <c r="G48" i="11"/>
  <c r="E48" i="11"/>
  <c r="E11" i="11"/>
  <c r="G11" i="11" s="1"/>
  <c r="G56" i="11"/>
  <c r="E56" i="11"/>
  <c r="G17" i="11"/>
  <c r="E17" i="11"/>
  <c r="E10" i="11"/>
  <c r="G10" i="11" s="1"/>
  <c r="E5" i="11"/>
  <c r="G5" i="11" s="1"/>
  <c r="G36" i="11"/>
  <c r="E36" i="11"/>
  <c r="G20" i="11"/>
  <c r="E20" i="11"/>
  <c r="G55" i="11"/>
  <c r="E55" i="11"/>
  <c r="G50" i="11"/>
  <c r="E50" i="11"/>
  <c r="G62" i="11"/>
  <c r="E62" i="11"/>
  <c r="G57" i="11"/>
  <c r="E57" i="11"/>
  <c r="G51" i="11"/>
  <c r="E51" i="11"/>
  <c r="G49" i="11"/>
  <c r="E49" i="11"/>
  <c r="G35" i="11"/>
  <c r="E35" i="11"/>
  <c r="E22" i="11"/>
  <c r="G22" i="11" s="1"/>
  <c r="G45" i="11"/>
  <c r="E45" i="11"/>
  <c r="G54" i="11"/>
  <c r="E54" i="11"/>
  <c r="G27" i="11"/>
  <c r="E27" i="11"/>
  <c r="G32" i="11"/>
  <c r="E32" i="11"/>
  <c r="G63" i="11"/>
  <c r="E63" i="11"/>
  <c r="E14" i="11"/>
  <c r="G14" i="11" s="1"/>
  <c r="E15" i="11"/>
  <c r="G15" i="11" s="1"/>
  <c r="J31" i="10"/>
  <c r="L31" i="10"/>
  <c r="J38" i="10"/>
  <c r="L38" i="10"/>
  <c r="J66" i="10"/>
  <c r="L66" i="10"/>
  <c r="J43" i="10"/>
  <c r="L43" i="10"/>
  <c r="J19" i="10"/>
  <c r="J46" i="10"/>
  <c r="L46" i="10"/>
  <c r="J61" i="10"/>
  <c r="L61" i="10"/>
  <c r="L65" i="10"/>
  <c r="J65" i="10"/>
  <c r="J27" i="10"/>
  <c r="L27" i="10"/>
  <c r="L9" i="10"/>
  <c r="L49" i="10"/>
  <c r="J49" i="10"/>
  <c r="J33" i="10"/>
  <c r="L33" i="10"/>
  <c r="J29" i="10"/>
  <c r="L29" i="10"/>
  <c r="J36" i="10"/>
  <c r="L36" i="10"/>
  <c r="J57" i="10"/>
  <c r="L57" i="10"/>
  <c r="J30" i="10"/>
  <c r="L30" i="10"/>
  <c r="L47" i="10"/>
  <c r="J47" i="10"/>
  <c r="J60" i="10"/>
  <c r="L60" i="10"/>
  <c r="J23" i="10"/>
  <c r="L23" i="10"/>
  <c r="L16" i="10"/>
  <c r="L67" i="10"/>
  <c r="J67" i="10"/>
  <c r="L62" i="10"/>
  <c r="J62" i="10"/>
  <c r="L44" i="10"/>
  <c r="J44" i="10"/>
  <c r="J53" i="10"/>
  <c r="L53" i="10"/>
  <c r="J25" i="10"/>
  <c r="L25" i="10"/>
  <c r="L59" i="10"/>
  <c r="J59" i="10"/>
  <c r="L39" i="10"/>
  <c r="J39" i="10"/>
  <c r="J48" i="10"/>
  <c r="L48" i="10"/>
  <c r="L52" i="10"/>
  <c r="J52" i="10"/>
  <c r="L34" i="10"/>
  <c r="J41" i="10"/>
  <c r="L41" i="10"/>
  <c r="J50" i="10"/>
  <c r="L50" i="10"/>
  <c r="L55" i="10"/>
  <c r="J55" i="10"/>
  <c r="L68" i="10"/>
  <c r="J68" i="10"/>
  <c r="L32" i="10"/>
  <c r="J32" i="10"/>
  <c r="J45" i="10"/>
  <c r="L45" i="10"/>
  <c r="L11" i="10"/>
  <c r="J10" i="10"/>
  <c r="L22" i="10"/>
  <c r="J22" i="10"/>
  <c r="L40" i="10"/>
  <c r="L56" i="10"/>
  <c r="J56" i="10"/>
  <c r="J24" i="10"/>
  <c r="L24" i="10"/>
  <c r="J63" i="10"/>
  <c r="L63" i="10"/>
  <c r="L42" i="10"/>
  <c r="J42" i="10"/>
  <c r="L37" i="10"/>
  <c r="J37" i="10"/>
  <c r="J54" i="10"/>
  <c r="L54" i="10"/>
  <c r="L64" i="10"/>
  <c r="J64" i="10"/>
  <c r="AO23" i="6"/>
  <c r="F2" i="6"/>
  <c r="G34" i="6" s="1"/>
  <c r="H34" i="6" s="1"/>
  <c r="AO7" i="6"/>
  <c r="G4" i="11"/>
  <c r="F2" i="11"/>
  <c r="H3" i="11" s="1"/>
  <c r="AO6" i="6"/>
  <c r="AO5" i="6"/>
  <c r="AO9" i="6"/>
  <c r="AO10" i="6"/>
  <c r="B3" i="12"/>
  <c r="J6" i="12"/>
  <c r="G6" i="12"/>
  <c r="G14" i="12" s="1"/>
  <c r="BH6" i="12"/>
  <c r="AT6" i="12"/>
  <c r="S6" i="12"/>
  <c r="R6" i="12"/>
  <c r="AN6" i="12"/>
  <c r="Z6" i="12"/>
  <c r="AV6" i="12"/>
  <c r="AV22" i="12" s="1"/>
  <c r="AU6" i="12"/>
  <c r="AG6" i="12"/>
  <c r="D6" i="12"/>
  <c r="D10" i="12" s="1"/>
  <c r="BC6" i="12"/>
  <c r="K6" i="12"/>
  <c r="BI6" i="12"/>
  <c r="B6" i="12"/>
  <c r="BA6" i="12"/>
  <c r="C6" i="12"/>
  <c r="C18" i="12" s="1"/>
  <c r="AW6" i="12"/>
  <c r="AP6" i="12"/>
  <c r="AI6" i="12"/>
  <c r="BB6" i="12"/>
  <c r="T6" i="12"/>
  <c r="E6" i="12"/>
  <c r="E28" i="12" s="1"/>
  <c r="BE6" i="12"/>
  <c r="BE26" i="12" s="1"/>
  <c r="AX6" i="12"/>
  <c r="AX16" i="12" s="1"/>
  <c r="AQ6" i="12"/>
  <c r="AQ22" i="12" s="1"/>
  <c r="AB6" i="12"/>
  <c r="AB18" i="12" s="1"/>
  <c r="M6" i="12"/>
  <c r="M26" i="12" s="1"/>
  <c r="U6" i="12"/>
  <c r="U18" i="12" s="1"/>
  <c r="F6" i="12"/>
  <c r="BF6" i="12"/>
  <c r="AY6" i="12"/>
  <c r="AJ6" i="12"/>
  <c r="V6" i="12"/>
  <c r="AC6" i="12"/>
  <c r="N6" i="12"/>
  <c r="W6" i="12"/>
  <c r="H6" i="12"/>
  <c r="H18" i="12" s="1"/>
  <c r="BG6" i="12"/>
  <c r="AR6" i="12"/>
  <c r="AK6" i="12"/>
  <c r="AL6" i="12"/>
  <c r="AE6" i="12"/>
  <c r="P6" i="12"/>
  <c r="X6" i="12"/>
  <c r="I6" i="12"/>
  <c r="Q6" i="12"/>
  <c r="AZ6" i="12"/>
  <c r="AS6" i="12"/>
  <c r="AM6" i="12"/>
  <c r="AD6" i="12"/>
  <c r="AF6" i="12"/>
  <c r="AO6" i="12"/>
  <c r="AH6" i="12"/>
  <c r="AA6" i="12"/>
  <c r="L6" i="12"/>
  <c r="O6" i="12"/>
  <c r="BD6" i="12"/>
  <c r="Y6" i="12"/>
  <c r="D8" i="6"/>
  <c r="N3" i="11"/>
  <c r="M20" i="12" l="1"/>
  <c r="AV10" i="12"/>
  <c r="M28" i="12"/>
  <c r="G54" i="6"/>
  <c r="H54" i="6" s="1"/>
  <c r="I54" i="6" s="1"/>
  <c r="M16" i="12"/>
  <c r="G10" i="12"/>
  <c r="BE8" i="12"/>
  <c r="G8" i="6"/>
  <c r="H8" i="6" s="1"/>
  <c r="I8" i="6" s="1"/>
  <c r="G39" i="6"/>
  <c r="H39" i="6" s="1"/>
  <c r="I39" i="6" s="1"/>
  <c r="G25" i="6"/>
  <c r="H25" i="6" s="1"/>
  <c r="I25" i="6" s="1"/>
  <c r="G21" i="6"/>
  <c r="H21" i="6" s="1"/>
  <c r="I21" i="6" s="1"/>
  <c r="AX18" i="12"/>
  <c r="G29" i="6"/>
  <c r="H29" i="6" s="1"/>
  <c r="I29" i="6" s="1"/>
  <c r="G56" i="6"/>
  <c r="H56" i="6" s="1"/>
  <c r="I56" i="6" s="1"/>
  <c r="G44" i="6"/>
  <c r="H44" i="6" s="1"/>
  <c r="I44" i="6" s="1"/>
  <c r="G57" i="6"/>
  <c r="H57" i="6" s="1"/>
  <c r="I57" i="6" s="1"/>
  <c r="G12" i="6"/>
  <c r="H12" i="6" s="1"/>
  <c r="I12" i="6" s="1"/>
  <c r="G7" i="6"/>
  <c r="H7" i="6" s="1"/>
  <c r="I7" i="6" s="1"/>
  <c r="G40" i="6"/>
  <c r="H40" i="6" s="1"/>
  <c r="I40" i="6" s="1"/>
  <c r="B14" i="12"/>
  <c r="G53" i="6"/>
  <c r="H53" i="6" s="1"/>
  <c r="I53" i="6" s="1"/>
  <c r="G47" i="6"/>
  <c r="H47" i="6" s="1"/>
  <c r="I47" i="6" s="1"/>
  <c r="G19" i="6"/>
  <c r="H19" i="6" s="1"/>
  <c r="I19" i="6" s="1"/>
  <c r="G61" i="6"/>
  <c r="H61" i="6" s="1"/>
  <c r="I61" i="6" s="1"/>
  <c r="G50" i="6"/>
  <c r="H50" i="6" s="1"/>
  <c r="I50" i="6" s="1"/>
  <c r="G26" i="6"/>
  <c r="H26" i="6" s="1"/>
  <c r="I26" i="6" s="1"/>
  <c r="G28" i="6"/>
  <c r="H28" i="6" s="1"/>
  <c r="I28" i="6" s="1"/>
  <c r="G17" i="6"/>
  <c r="H17" i="6" s="1"/>
  <c r="I17" i="6" s="1"/>
  <c r="G38" i="6"/>
  <c r="H38" i="6" s="1"/>
  <c r="I38" i="6" s="1"/>
  <c r="G18" i="6"/>
  <c r="H18" i="6" s="1"/>
  <c r="I18" i="6" s="1"/>
  <c r="G46" i="6"/>
  <c r="H46" i="6" s="1"/>
  <c r="I46" i="6" s="1"/>
  <c r="G60" i="6"/>
  <c r="H60" i="6" s="1"/>
  <c r="I60" i="6" s="1"/>
  <c r="G4" i="6"/>
  <c r="H4" i="6" s="1"/>
  <c r="G11" i="6"/>
  <c r="H11" i="6" s="1"/>
  <c r="I11" i="6" s="1"/>
  <c r="G9" i="6"/>
  <c r="H9" i="6" s="1"/>
  <c r="I9" i="6" s="1"/>
  <c r="G10" i="6"/>
  <c r="H10" i="6" s="1"/>
  <c r="I10" i="6" s="1"/>
  <c r="G23" i="6"/>
  <c r="H23" i="6" s="1"/>
  <c r="I23" i="6" s="1"/>
  <c r="G35" i="6"/>
  <c r="H35" i="6" s="1"/>
  <c r="I35" i="6" s="1"/>
  <c r="G31" i="6"/>
  <c r="H31" i="6" s="1"/>
  <c r="I31" i="6" s="1"/>
  <c r="G32" i="6"/>
  <c r="H32" i="6" s="1"/>
  <c r="I32" i="6" s="1"/>
  <c r="G37" i="6"/>
  <c r="H37" i="6" s="1"/>
  <c r="I37" i="6" s="1"/>
  <c r="G49" i="6"/>
  <c r="H49" i="6" s="1"/>
  <c r="I49" i="6" s="1"/>
  <c r="G14" i="6"/>
  <c r="H14" i="6" s="1"/>
  <c r="I14" i="6" s="1"/>
  <c r="G59" i="6"/>
  <c r="H59" i="6" s="1"/>
  <c r="I59" i="6" s="1"/>
  <c r="G20" i="6"/>
  <c r="H20" i="6" s="1"/>
  <c r="I20" i="6" s="1"/>
  <c r="G62" i="6"/>
  <c r="H62" i="6" s="1"/>
  <c r="I62" i="6" s="1"/>
  <c r="G51" i="6"/>
  <c r="H51" i="6" s="1"/>
  <c r="I51" i="6" s="1"/>
  <c r="G33" i="6"/>
  <c r="H33" i="6" s="1"/>
  <c r="I33" i="6" s="1"/>
  <c r="G24" i="6"/>
  <c r="H24" i="6" s="1"/>
  <c r="I24" i="6" s="1"/>
  <c r="G42" i="6"/>
  <c r="H42" i="6" s="1"/>
  <c r="I42" i="6" s="1"/>
  <c r="G36" i="6"/>
  <c r="H36" i="6" s="1"/>
  <c r="I36" i="6" s="1"/>
  <c r="G63" i="6"/>
  <c r="H63" i="6" s="1"/>
  <c r="I63" i="6" s="1"/>
  <c r="G48" i="6"/>
  <c r="H48" i="6" s="1"/>
  <c r="I48" i="6" s="1"/>
  <c r="G22" i="6"/>
  <c r="H22" i="6" s="1"/>
  <c r="I22" i="6" s="1"/>
  <c r="M22" i="12"/>
  <c r="M10" i="12"/>
  <c r="M24" i="12"/>
  <c r="M14" i="12"/>
  <c r="G27" i="6"/>
  <c r="H27" i="6" s="1"/>
  <c r="I27" i="6" s="1"/>
  <c r="G5" i="6"/>
  <c r="H5" i="6" s="1"/>
  <c r="I5" i="6" s="1"/>
  <c r="G16" i="6"/>
  <c r="H16" i="6" s="1"/>
  <c r="I16" i="6" s="1"/>
  <c r="G45" i="6"/>
  <c r="H45" i="6" s="1"/>
  <c r="I45" i="6" s="1"/>
  <c r="G55" i="6"/>
  <c r="H55" i="6" s="1"/>
  <c r="I55" i="6" s="1"/>
  <c r="G30" i="6"/>
  <c r="H30" i="6" s="1"/>
  <c r="I30" i="6" s="1"/>
  <c r="G41" i="6"/>
  <c r="H41" i="6" s="1"/>
  <c r="I41" i="6" s="1"/>
  <c r="G52" i="6"/>
  <c r="H52" i="6" s="1"/>
  <c r="I52" i="6" s="1"/>
  <c r="G13" i="6"/>
  <c r="H13" i="6" s="1"/>
  <c r="I13" i="6" s="1"/>
  <c r="G15" i="6"/>
  <c r="H15" i="6" s="1"/>
  <c r="I15" i="6" s="1"/>
  <c r="G6" i="6"/>
  <c r="H6" i="6" s="1"/>
  <c r="I6" i="6" s="1"/>
  <c r="G43" i="6"/>
  <c r="H43" i="6" s="1"/>
  <c r="I43" i="6" s="1"/>
  <c r="G58" i="6"/>
  <c r="H58" i="6" s="1"/>
  <c r="I58" i="6" s="1"/>
  <c r="D18" i="12"/>
  <c r="D14" i="12"/>
  <c r="M18" i="12"/>
  <c r="BE24" i="12"/>
  <c r="G24" i="12"/>
  <c r="AX10" i="12"/>
  <c r="G12" i="12"/>
  <c r="AX14" i="12"/>
  <c r="G16" i="12"/>
  <c r="AX8" i="12"/>
  <c r="G18" i="12"/>
  <c r="G22" i="12"/>
  <c r="E16" i="12"/>
  <c r="AB12" i="12"/>
  <c r="D8" i="12"/>
  <c r="C28" i="12"/>
  <c r="G28" i="12"/>
  <c r="G20" i="12"/>
  <c r="U14" i="12"/>
  <c r="G26" i="12"/>
  <c r="G8" i="12"/>
  <c r="U24" i="12"/>
  <c r="U12" i="12"/>
  <c r="AX12" i="12"/>
  <c r="AQ18" i="12"/>
  <c r="H26" i="12"/>
  <c r="AQ12" i="12"/>
  <c r="H22" i="12"/>
  <c r="H28" i="12"/>
  <c r="AQ10" i="12"/>
  <c r="AQ26" i="12"/>
  <c r="H24" i="12"/>
  <c r="H20" i="12"/>
  <c r="AB8" i="12"/>
  <c r="AQ28" i="12"/>
  <c r="H10" i="12"/>
  <c r="AQ16" i="12"/>
  <c r="AQ24" i="12"/>
  <c r="AQ20" i="12"/>
  <c r="E22" i="12"/>
  <c r="D16" i="12"/>
  <c r="D20" i="12"/>
  <c r="D12" i="12"/>
  <c r="AB16" i="12"/>
  <c r="AB20" i="12"/>
  <c r="AB10" i="12"/>
  <c r="AB24" i="12"/>
  <c r="E12" i="12"/>
  <c r="D22" i="12"/>
  <c r="AB14" i="12"/>
  <c r="D26" i="12"/>
  <c r="D24" i="12"/>
  <c r="AB28" i="12"/>
  <c r="E18" i="12"/>
  <c r="D28" i="12"/>
  <c r="AB26" i="12"/>
  <c r="AB22" i="12"/>
  <c r="H16" i="12"/>
  <c r="H8" i="12"/>
  <c r="H14" i="12"/>
  <c r="H12" i="12"/>
  <c r="U22" i="12"/>
  <c r="U28" i="12"/>
  <c r="U26" i="12"/>
  <c r="U16" i="12"/>
  <c r="AQ8" i="12"/>
  <c r="AQ14" i="12"/>
  <c r="U20" i="12"/>
  <c r="B26" i="12"/>
  <c r="F3" i="12"/>
  <c r="F14" i="12" s="1"/>
  <c r="AO8" i="6"/>
  <c r="AO2" i="6" s="1"/>
  <c r="D2" i="6"/>
  <c r="C10" i="12"/>
  <c r="C24" i="12"/>
  <c r="B16" i="12"/>
  <c r="C22" i="12"/>
  <c r="C20" i="12"/>
  <c r="B18" i="12"/>
  <c r="C16" i="12"/>
  <c r="B20" i="12"/>
  <c r="C14" i="12"/>
  <c r="B10" i="12"/>
  <c r="B8" i="12"/>
  <c r="C12" i="12"/>
  <c r="C8" i="12"/>
  <c r="B22" i="12"/>
  <c r="B12" i="12"/>
  <c r="C26" i="12"/>
  <c r="B24" i="12"/>
  <c r="B28" i="12"/>
  <c r="BD10" i="12"/>
  <c r="BD26" i="12"/>
  <c r="BD16" i="12"/>
  <c r="BD28" i="12"/>
  <c r="BD20" i="12"/>
  <c r="BD24" i="12"/>
  <c r="BD14" i="12"/>
  <c r="BD8" i="12"/>
  <c r="BD22" i="12"/>
  <c r="BD12" i="12"/>
  <c r="BD18" i="12"/>
  <c r="AM16" i="12"/>
  <c r="AM10" i="12"/>
  <c r="AM18" i="12"/>
  <c r="AM20" i="12"/>
  <c r="AM22" i="12"/>
  <c r="AM12" i="12"/>
  <c r="AM24" i="12"/>
  <c r="AM28" i="12"/>
  <c r="AM8" i="12"/>
  <c r="AM14" i="12"/>
  <c r="AM26" i="12"/>
  <c r="BG12" i="12"/>
  <c r="BG26" i="12"/>
  <c r="BG8" i="12"/>
  <c r="BG28" i="12"/>
  <c r="BG20" i="12"/>
  <c r="BG24" i="12"/>
  <c r="BG14" i="12"/>
  <c r="BG10" i="12"/>
  <c r="BG16" i="12"/>
  <c r="BG22" i="12"/>
  <c r="BG18" i="12"/>
  <c r="BB14" i="12"/>
  <c r="BB18" i="12"/>
  <c r="BB26" i="12"/>
  <c r="BB22" i="12"/>
  <c r="BB10" i="12"/>
  <c r="BB12" i="12"/>
  <c r="BB20" i="12"/>
  <c r="BB28" i="12"/>
  <c r="BB24" i="12"/>
  <c r="BB8" i="12"/>
  <c r="BB16" i="12"/>
  <c r="S8" i="12"/>
  <c r="S14" i="12"/>
  <c r="S28" i="12"/>
  <c r="S16" i="12"/>
  <c r="S26" i="12"/>
  <c r="S10" i="12"/>
  <c r="S20" i="12"/>
  <c r="S12" i="12"/>
  <c r="S22" i="12"/>
  <c r="S24" i="12"/>
  <c r="S18" i="12"/>
  <c r="BF14" i="12"/>
  <c r="BF22" i="12"/>
  <c r="BF16" i="12"/>
  <c r="BF10" i="12"/>
  <c r="BF24" i="12"/>
  <c r="BF20" i="12"/>
  <c r="BF18" i="12"/>
  <c r="BF12" i="12"/>
  <c r="BF26" i="12"/>
  <c r="BF8" i="12"/>
  <c r="BF28" i="12"/>
  <c r="AD26" i="12"/>
  <c r="AD8" i="12"/>
  <c r="AD28" i="12"/>
  <c r="AD18" i="12"/>
  <c r="AD24" i="12"/>
  <c r="AD12" i="12"/>
  <c r="AD22" i="12"/>
  <c r="AD10" i="12"/>
  <c r="AD16" i="12"/>
  <c r="AD20" i="12"/>
  <c r="AD14" i="12"/>
  <c r="AK10" i="12"/>
  <c r="AK26" i="12"/>
  <c r="AK14" i="12"/>
  <c r="AK28" i="12"/>
  <c r="AK8" i="12"/>
  <c r="AK18" i="12"/>
  <c r="AK12" i="12"/>
  <c r="AK20" i="12"/>
  <c r="AK24" i="12"/>
  <c r="AK16" i="12"/>
  <c r="AK22" i="12"/>
  <c r="AY24" i="12"/>
  <c r="AY18" i="12"/>
  <c r="AY14" i="12"/>
  <c r="AY28" i="12"/>
  <c r="AY12" i="12"/>
  <c r="AY26" i="12"/>
  <c r="AY22" i="12"/>
  <c r="AY20" i="12"/>
  <c r="AY8" i="12"/>
  <c r="AY16" i="12"/>
  <c r="AY10" i="12"/>
  <c r="BE20" i="12"/>
  <c r="BE22" i="12"/>
  <c r="BC26" i="12"/>
  <c r="BC10" i="12"/>
  <c r="BC8" i="12"/>
  <c r="BC28" i="12"/>
  <c r="BC12" i="12"/>
  <c r="BC14" i="12"/>
  <c r="BC16" i="12"/>
  <c r="BC18" i="12"/>
  <c r="BC22" i="12"/>
  <c r="BC20" i="12"/>
  <c r="BC24" i="12"/>
  <c r="Z16" i="12"/>
  <c r="Z24" i="12"/>
  <c r="Z20" i="12"/>
  <c r="Z22" i="12"/>
  <c r="Z26" i="12"/>
  <c r="Z28" i="12"/>
  <c r="Z12" i="12"/>
  <c r="Z14" i="12"/>
  <c r="Z10" i="12"/>
  <c r="Z8" i="12"/>
  <c r="Z18" i="12"/>
  <c r="AT26" i="12"/>
  <c r="AT18" i="12"/>
  <c r="AT20" i="12"/>
  <c r="AT12" i="12"/>
  <c r="AT28" i="12"/>
  <c r="AT14" i="12"/>
  <c r="AT16" i="12"/>
  <c r="AT22" i="12"/>
  <c r="AT10" i="12"/>
  <c r="AT24" i="12"/>
  <c r="AT8" i="12"/>
  <c r="E10" i="12"/>
  <c r="BE14" i="12"/>
  <c r="AO10" i="12"/>
  <c r="AO22" i="12"/>
  <c r="AO16" i="12"/>
  <c r="AO18" i="12"/>
  <c r="AO20" i="12"/>
  <c r="AO14" i="12"/>
  <c r="AO24" i="12"/>
  <c r="AO28" i="12"/>
  <c r="AO26" i="12"/>
  <c r="AO8" i="12"/>
  <c r="AO12" i="12"/>
  <c r="AE18" i="12"/>
  <c r="AE10" i="12"/>
  <c r="AE28" i="12"/>
  <c r="AE12" i="12"/>
  <c r="AE22" i="12"/>
  <c r="AE26" i="12"/>
  <c r="AE24" i="12"/>
  <c r="AE14" i="12"/>
  <c r="AE8" i="12"/>
  <c r="AE20" i="12"/>
  <c r="AE16" i="12"/>
  <c r="AJ10" i="12"/>
  <c r="AJ16" i="12"/>
  <c r="AJ12" i="12"/>
  <c r="AJ26" i="12"/>
  <c r="AJ22" i="12"/>
  <c r="AJ24" i="12"/>
  <c r="AJ14" i="12"/>
  <c r="AJ28" i="12"/>
  <c r="AJ18" i="12"/>
  <c r="AJ20" i="12"/>
  <c r="AJ8" i="12"/>
  <c r="AX20" i="12"/>
  <c r="AX28" i="12"/>
  <c r="AX22" i="12"/>
  <c r="AX26" i="12"/>
  <c r="AX24" i="12"/>
  <c r="K20" i="12"/>
  <c r="K8" i="12"/>
  <c r="K16" i="12"/>
  <c r="K26" i="12"/>
  <c r="K14" i="12"/>
  <c r="K18" i="12"/>
  <c r="K22" i="12"/>
  <c r="K28" i="12"/>
  <c r="K12" i="12"/>
  <c r="K24" i="12"/>
  <c r="K10" i="12"/>
  <c r="AG16" i="12"/>
  <c r="AG24" i="12"/>
  <c r="AG22" i="12"/>
  <c r="AG14" i="12"/>
  <c r="AG18" i="12"/>
  <c r="AG8" i="12"/>
  <c r="AG10" i="12"/>
  <c r="AG20" i="12"/>
  <c r="AG12" i="12"/>
  <c r="AG28" i="12"/>
  <c r="AG26" i="12"/>
  <c r="BH18" i="12"/>
  <c r="BH24" i="12"/>
  <c r="BH26" i="12"/>
  <c r="BH28" i="12"/>
  <c r="BH20" i="12"/>
  <c r="BH8" i="12"/>
  <c r="BH14" i="12"/>
  <c r="BH10" i="12"/>
  <c r="BH12" i="12"/>
  <c r="BH16" i="12"/>
  <c r="BH22" i="12"/>
  <c r="Y28" i="12"/>
  <c r="Y18" i="12"/>
  <c r="Y12" i="12"/>
  <c r="Y14" i="12"/>
  <c r="Y22" i="12"/>
  <c r="Y24" i="12"/>
  <c r="Y16" i="12"/>
  <c r="Y10" i="12"/>
  <c r="Y26" i="12"/>
  <c r="Y8" i="12"/>
  <c r="Y20" i="12"/>
  <c r="AV12" i="12"/>
  <c r="AV18" i="12"/>
  <c r="AV20" i="12"/>
  <c r="AV14" i="12"/>
  <c r="E24" i="12"/>
  <c r="AV16" i="12"/>
  <c r="E20" i="12"/>
  <c r="AV24" i="12"/>
  <c r="BE10" i="12"/>
  <c r="BE18" i="12"/>
  <c r="AH22" i="12"/>
  <c r="AH18" i="12"/>
  <c r="AH8" i="12"/>
  <c r="AH28" i="12"/>
  <c r="AH14" i="12"/>
  <c r="AH20" i="12"/>
  <c r="AH24" i="12"/>
  <c r="AH26" i="12"/>
  <c r="AH12" i="12"/>
  <c r="AH10" i="12"/>
  <c r="AH16" i="12"/>
  <c r="Q26" i="12"/>
  <c r="Q12" i="12"/>
  <c r="Q28" i="12"/>
  <c r="Q14" i="12"/>
  <c r="Q8" i="12"/>
  <c r="Q22" i="12"/>
  <c r="Q10" i="12"/>
  <c r="Q24" i="12"/>
  <c r="Q18" i="12"/>
  <c r="Q16" i="12"/>
  <c r="Q20" i="12"/>
  <c r="X10" i="12"/>
  <c r="X20" i="12"/>
  <c r="X14" i="12"/>
  <c r="X16" i="12"/>
  <c r="X22" i="12"/>
  <c r="X12" i="12"/>
  <c r="X18" i="12"/>
  <c r="X28" i="12"/>
  <c r="X26" i="12"/>
  <c r="X8" i="12"/>
  <c r="X24" i="12"/>
  <c r="AL16" i="12"/>
  <c r="AL20" i="12"/>
  <c r="AL10" i="12"/>
  <c r="AL8" i="12"/>
  <c r="AL26" i="12"/>
  <c r="AL24" i="12"/>
  <c r="AL28" i="12"/>
  <c r="AL18" i="12"/>
  <c r="AL14" i="12"/>
  <c r="AL12" i="12"/>
  <c r="AL22" i="12"/>
  <c r="AC20" i="12"/>
  <c r="AC8" i="12"/>
  <c r="AC22" i="12"/>
  <c r="AC16" i="12"/>
  <c r="AC28" i="12"/>
  <c r="AC14" i="12"/>
  <c r="AC18" i="12"/>
  <c r="AC10" i="12"/>
  <c r="AC12" i="12"/>
  <c r="AC26" i="12"/>
  <c r="AC24" i="12"/>
  <c r="AW16" i="12"/>
  <c r="AW22" i="12"/>
  <c r="AW14" i="12"/>
  <c r="AW8" i="12"/>
  <c r="AW18" i="12"/>
  <c r="AW12" i="12"/>
  <c r="AW24" i="12"/>
  <c r="AW10" i="12"/>
  <c r="AW26" i="12"/>
  <c r="AW20" i="12"/>
  <c r="AW28" i="12"/>
  <c r="AV8" i="12"/>
  <c r="BE12" i="12"/>
  <c r="AA26" i="12"/>
  <c r="AA14" i="12"/>
  <c r="AA22" i="12"/>
  <c r="AA28" i="12"/>
  <c r="AA12" i="12"/>
  <c r="AA16" i="12"/>
  <c r="AA8" i="12"/>
  <c r="AA18" i="12"/>
  <c r="AA24" i="12"/>
  <c r="AA20" i="12"/>
  <c r="AA10" i="12"/>
  <c r="P16" i="12"/>
  <c r="P28" i="12"/>
  <c r="P14" i="12"/>
  <c r="P26" i="12"/>
  <c r="P12" i="12"/>
  <c r="P20" i="12"/>
  <c r="P22" i="12"/>
  <c r="P24" i="12"/>
  <c r="P10" i="12"/>
  <c r="P8" i="12"/>
  <c r="P18" i="12"/>
  <c r="W14" i="12"/>
  <c r="W26" i="12"/>
  <c r="W16" i="12"/>
  <c r="W8" i="12"/>
  <c r="W22" i="12"/>
  <c r="W10" i="12"/>
  <c r="W12" i="12"/>
  <c r="W18" i="12"/>
  <c r="W24" i="12"/>
  <c r="W20" i="12"/>
  <c r="W28" i="12"/>
  <c r="V28" i="12"/>
  <c r="V22" i="12"/>
  <c r="V10" i="12"/>
  <c r="V18" i="12"/>
  <c r="V20" i="12"/>
  <c r="V14" i="12"/>
  <c r="V16" i="12"/>
  <c r="V26" i="12"/>
  <c r="V24" i="12"/>
  <c r="V12" i="12"/>
  <c r="V8" i="12"/>
  <c r="AP18" i="12"/>
  <c r="AP22" i="12"/>
  <c r="AP20" i="12"/>
  <c r="AP24" i="12"/>
  <c r="AP26" i="12"/>
  <c r="AP28" i="12"/>
  <c r="AP16" i="12"/>
  <c r="AP10" i="12"/>
  <c r="AP8" i="12"/>
  <c r="AP14" i="12"/>
  <c r="AP12" i="12"/>
  <c r="BA16" i="12"/>
  <c r="BA24" i="12"/>
  <c r="BA20" i="12"/>
  <c r="BA14" i="12"/>
  <c r="BA18" i="12"/>
  <c r="BA26" i="12"/>
  <c r="BA8" i="12"/>
  <c r="BA22" i="12"/>
  <c r="BA28" i="12"/>
  <c r="BA12" i="12"/>
  <c r="BA10" i="12"/>
  <c r="AN22" i="12"/>
  <c r="AN18" i="12"/>
  <c r="AN20" i="12"/>
  <c r="AN24" i="12"/>
  <c r="AN8" i="12"/>
  <c r="AN16" i="12"/>
  <c r="AN10" i="12"/>
  <c r="AN28" i="12"/>
  <c r="AN14" i="12"/>
  <c r="AN12" i="12"/>
  <c r="AN26" i="12"/>
  <c r="E8" i="12"/>
  <c r="E14" i="12"/>
  <c r="AV28" i="12"/>
  <c r="BE28" i="12"/>
  <c r="O12" i="12"/>
  <c r="O24" i="12"/>
  <c r="O18" i="12"/>
  <c r="O20" i="12"/>
  <c r="O16" i="12"/>
  <c r="O8" i="12"/>
  <c r="O28" i="12"/>
  <c r="O10" i="12"/>
  <c r="O26" i="12"/>
  <c r="O22" i="12"/>
  <c r="O14" i="12"/>
  <c r="AZ10" i="12"/>
  <c r="AZ26" i="12"/>
  <c r="AZ12" i="12"/>
  <c r="AZ14" i="12"/>
  <c r="AZ28" i="12"/>
  <c r="AZ18" i="12"/>
  <c r="AZ16" i="12"/>
  <c r="AZ20" i="12"/>
  <c r="AZ8" i="12"/>
  <c r="AZ24" i="12"/>
  <c r="AZ22" i="12"/>
  <c r="I12" i="12"/>
  <c r="I24" i="12"/>
  <c r="I26" i="12"/>
  <c r="I22" i="12"/>
  <c r="I10" i="12"/>
  <c r="I8" i="12"/>
  <c r="I20" i="12"/>
  <c r="I28" i="12"/>
  <c r="I14" i="12"/>
  <c r="I16" i="12"/>
  <c r="I18" i="12"/>
  <c r="N26" i="12"/>
  <c r="N18" i="12"/>
  <c r="N12" i="12"/>
  <c r="N22" i="12"/>
  <c r="N8" i="12"/>
  <c r="N28" i="12"/>
  <c r="N24" i="12"/>
  <c r="N14" i="12"/>
  <c r="N16" i="12"/>
  <c r="N20" i="12"/>
  <c r="N10" i="12"/>
  <c r="U10" i="12"/>
  <c r="U8" i="12"/>
  <c r="AI10" i="12"/>
  <c r="AI8" i="12"/>
  <c r="AI22" i="12"/>
  <c r="AI16" i="12"/>
  <c r="AI20" i="12"/>
  <c r="AI12" i="12"/>
  <c r="AI26" i="12"/>
  <c r="AI14" i="12"/>
  <c r="AI24" i="12"/>
  <c r="AI28" i="12"/>
  <c r="AI18" i="12"/>
  <c r="R22" i="12"/>
  <c r="R24" i="12"/>
  <c r="R10" i="12"/>
  <c r="R18" i="12"/>
  <c r="R28" i="12"/>
  <c r="R26" i="12"/>
  <c r="R14" i="12"/>
  <c r="R20" i="12"/>
  <c r="R12" i="12"/>
  <c r="R16" i="12"/>
  <c r="R8" i="12"/>
  <c r="AF20" i="12"/>
  <c r="AF24" i="12"/>
  <c r="AF18" i="12"/>
  <c r="AF22" i="12"/>
  <c r="AF8" i="12"/>
  <c r="AF10" i="12"/>
  <c r="AF28" i="12"/>
  <c r="AF16" i="12"/>
  <c r="AF14" i="12"/>
  <c r="AF26" i="12"/>
  <c r="AF12" i="12"/>
  <c r="AR8" i="12"/>
  <c r="AR10" i="12"/>
  <c r="AR14" i="12"/>
  <c r="AR18" i="12"/>
  <c r="AR28" i="12"/>
  <c r="AR16" i="12"/>
  <c r="AR26" i="12"/>
  <c r="AR24" i="12"/>
  <c r="AR22" i="12"/>
  <c r="AR20" i="12"/>
  <c r="AR12" i="12"/>
  <c r="E26" i="12"/>
  <c r="AV26" i="12"/>
  <c r="BE16" i="12"/>
  <c r="L20" i="12"/>
  <c r="L24" i="12"/>
  <c r="L14" i="12"/>
  <c r="L8" i="12"/>
  <c r="L16" i="12"/>
  <c r="L10" i="12"/>
  <c r="L22" i="12"/>
  <c r="L18" i="12"/>
  <c r="L28" i="12"/>
  <c r="L26" i="12"/>
  <c r="L12" i="12"/>
  <c r="AS8" i="12"/>
  <c r="AS14" i="12"/>
  <c r="AS10" i="12"/>
  <c r="AS16" i="12"/>
  <c r="AS18" i="12"/>
  <c r="AS22" i="12"/>
  <c r="AS12" i="12"/>
  <c r="AS24" i="12"/>
  <c r="AS26" i="12"/>
  <c r="AS28" i="12"/>
  <c r="AS20" i="12"/>
  <c r="M12" i="12"/>
  <c r="M8" i="12"/>
  <c r="T22" i="12"/>
  <c r="T10" i="12"/>
  <c r="T28" i="12"/>
  <c r="T14" i="12"/>
  <c r="T24" i="12"/>
  <c r="T8" i="12"/>
  <c r="T20" i="12"/>
  <c r="T12" i="12"/>
  <c r="T18" i="12"/>
  <c r="T26" i="12"/>
  <c r="T16" i="12"/>
  <c r="BI20" i="12"/>
  <c r="BI8" i="12"/>
  <c r="BI18" i="12"/>
  <c r="BI10" i="12"/>
  <c r="BI28" i="12"/>
  <c r="BI12" i="12"/>
  <c r="BI26" i="12"/>
  <c r="BI14" i="12"/>
  <c r="BI22" i="12"/>
  <c r="BI16" i="12"/>
  <c r="BI24" i="12"/>
  <c r="AU16" i="12"/>
  <c r="AU8" i="12"/>
  <c r="AU18" i="12"/>
  <c r="AU26" i="12"/>
  <c r="AU22" i="12"/>
  <c r="AU24" i="12"/>
  <c r="AU28" i="12"/>
  <c r="AU12" i="12"/>
  <c r="AU14" i="12"/>
  <c r="AU20" i="12"/>
  <c r="AU10" i="12"/>
  <c r="J22" i="12"/>
  <c r="J10" i="12"/>
  <c r="J12" i="12"/>
  <c r="J18" i="12"/>
  <c r="J20" i="12"/>
  <c r="J28" i="12"/>
  <c r="J16" i="12"/>
  <c r="J14" i="12"/>
  <c r="J26" i="12"/>
  <c r="J24" i="12"/>
  <c r="J8" i="12"/>
  <c r="I34" i="6"/>
  <c r="H2" i="6" l="1"/>
  <c r="J3" i="6" s="1"/>
  <c r="F18" i="12"/>
  <c r="F24" i="12"/>
  <c r="F28" i="12"/>
  <c r="F8" i="12"/>
  <c r="F22" i="12"/>
  <c r="F16" i="12"/>
  <c r="F20" i="12"/>
  <c r="F26" i="12"/>
  <c r="F10" i="12"/>
  <c r="F12" i="12"/>
  <c r="I4" i="6"/>
  <c r="I2" i="6" s="1"/>
  <c r="J40" i="6" s="1"/>
  <c r="K40" i="6" s="1"/>
  <c r="J53" i="6" l="1"/>
  <c r="K53" i="6" s="1"/>
  <c r="L53" i="6" s="1"/>
  <c r="J63" i="6"/>
  <c r="K63" i="6" s="1"/>
  <c r="L63" i="6" s="1"/>
  <c r="J25" i="6"/>
  <c r="K25" i="6" s="1"/>
  <c r="L25" i="6" s="1"/>
  <c r="J20" i="6"/>
  <c r="K20" i="6" s="1"/>
  <c r="L20" i="6" s="1"/>
  <c r="J50" i="6"/>
  <c r="K50" i="6" s="1"/>
  <c r="L50" i="6" s="1"/>
  <c r="J32" i="6"/>
  <c r="K32" i="6" s="1"/>
  <c r="L32" i="6" s="1"/>
  <c r="J57" i="6"/>
  <c r="K57" i="6" s="1"/>
  <c r="L57" i="6" s="1"/>
  <c r="J18" i="6"/>
  <c r="K18" i="6" s="1"/>
  <c r="L18" i="6" s="1"/>
  <c r="J7" i="6"/>
  <c r="K7" i="6" s="1"/>
  <c r="L7" i="6" s="1"/>
  <c r="L40" i="6"/>
  <c r="J6" i="6"/>
  <c r="K6" i="6" s="1"/>
  <c r="J17" i="6"/>
  <c r="K17" i="6" s="1"/>
  <c r="J62" i="6"/>
  <c r="K62" i="6" s="1"/>
  <c r="J22" i="6"/>
  <c r="K22" i="6" s="1"/>
  <c r="J56" i="6"/>
  <c r="K56" i="6" s="1"/>
  <c r="J54" i="6"/>
  <c r="K54" i="6" s="1"/>
  <c r="J26" i="6"/>
  <c r="K26" i="6" s="1"/>
  <c r="J29" i="6"/>
  <c r="K29" i="6" s="1"/>
  <c r="J5" i="6"/>
  <c r="K5" i="6" s="1"/>
  <c r="J34" i="6"/>
  <c r="K34" i="6" s="1"/>
  <c r="J14" i="6"/>
  <c r="K14" i="6" s="1"/>
  <c r="J27" i="6"/>
  <c r="K27" i="6" s="1"/>
  <c r="J33" i="6"/>
  <c r="K33" i="6" s="1"/>
  <c r="J47" i="6"/>
  <c r="K47" i="6" s="1"/>
  <c r="J16" i="6"/>
  <c r="K16" i="6" s="1"/>
  <c r="J59" i="6"/>
  <c r="K59" i="6" s="1"/>
  <c r="J45" i="6"/>
  <c r="K45" i="6" s="1"/>
  <c r="J24" i="6"/>
  <c r="K24" i="6" s="1"/>
  <c r="J61" i="6"/>
  <c r="K61" i="6" s="1"/>
  <c r="J13" i="6"/>
  <c r="K13" i="6" s="1"/>
  <c r="J35" i="6"/>
  <c r="K35" i="6" s="1"/>
  <c r="J37" i="6"/>
  <c r="K37" i="6" s="1"/>
  <c r="J42" i="6"/>
  <c r="K42" i="6" s="1"/>
  <c r="J9" i="6"/>
  <c r="K9" i="6" s="1"/>
  <c r="J58" i="6"/>
  <c r="K58" i="6" s="1"/>
  <c r="J11" i="6"/>
  <c r="K11" i="6" s="1"/>
  <c r="J43" i="6"/>
  <c r="K43" i="6" s="1"/>
  <c r="J39" i="6"/>
  <c r="K39" i="6" s="1"/>
  <c r="J38" i="6"/>
  <c r="K38" i="6" s="1"/>
  <c r="J48" i="6"/>
  <c r="K48" i="6" s="1"/>
  <c r="J51" i="6"/>
  <c r="K51" i="6" s="1"/>
  <c r="J55" i="6"/>
  <c r="K55" i="6" s="1"/>
  <c r="J28" i="6"/>
  <c r="K28" i="6" s="1"/>
  <c r="J30" i="6"/>
  <c r="K30" i="6" s="1"/>
  <c r="J46" i="6"/>
  <c r="K46" i="6" s="1"/>
  <c r="J36" i="6"/>
  <c r="K36" i="6" s="1"/>
  <c r="J12" i="6"/>
  <c r="K12" i="6" s="1"/>
  <c r="J23" i="6"/>
  <c r="K23" i="6" s="1"/>
  <c r="J31" i="6"/>
  <c r="K31" i="6" s="1"/>
  <c r="J10" i="6"/>
  <c r="K10" i="6" s="1"/>
  <c r="J8" i="6"/>
  <c r="K8" i="6" s="1"/>
  <c r="J15" i="6"/>
  <c r="K15" i="6" s="1"/>
  <c r="J21" i="6"/>
  <c r="K21" i="6" s="1"/>
  <c r="J41" i="6"/>
  <c r="K41" i="6" s="1"/>
  <c r="J19" i="6"/>
  <c r="K19" i="6" s="1"/>
  <c r="J49" i="6"/>
  <c r="K49" i="6" s="1"/>
  <c r="J60" i="6"/>
  <c r="K60" i="6" s="1"/>
  <c r="J52" i="6"/>
  <c r="K52" i="6" s="1"/>
  <c r="J44" i="6"/>
  <c r="K44" i="6" s="1"/>
  <c r="Q3" i="11" l="1"/>
  <c r="L31" i="6"/>
  <c r="L10" i="6"/>
  <c r="L13" i="6"/>
  <c r="L29" i="6"/>
  <c r="L60" i="6"/>
  <c r="L15" i="6"/>
  <c r="L23" i="6"/>
  <c r="L48" i="6"/>
  <c r="L11" i="6"/>
  <c r="L24" i="6"/>
  <c r="L26" i="6"/>
  <c r="L52" i="6"/>
  <c r="L61" i="6"/>
  <c r="L30" i="6"/>
  <c r="L58" i="6"/>
  <c r="L47" i="6"/>
  <c r="L33" i="6"/>
  <c r="L54" i="6"/>
  <c r="L6" i="6"/>
  <c r="L21" i="6"/>
  <c r="L49" i="6"/>
  <c r="L12" i="6"/>
  <c r="L28" i="6"/>
  <c r="L9" i="6"/>
  <c r="L45" i="6"/>
  <c r="L27" i="6"/>
  <c r="L56" i="6"/>
  <c r="L19" i="6"/>
  <c r="L51" i="6"/>
  <c r="L38" i="6"/>
  <c r="L34" i="6"/>
  <c r="L36" i="6"/>
  <c r="L55" i="6"/>
  <c r="L39" i="6"/>
  <c r="L42" i="6"/>
  <c r="L59" i="6"/>
  <c r="L5" i="6"/>
  <c r="L22" i="6"/>
  <c r="L17" i="6"/>
  <c r="L44" i="6"/>
  <c r="L41" i="6"/>
  <c r="L8" i="6"/>
  <c r="L46" i="6"/>
  <c r="L43" i="6"/>
  <c r="L37" i="6"/>
  <c r="L35" i="6"/>
  <c r="L16" i="6"/>
  <c r="L14" i="6"/>
  <c r="L62" i="6"/>
  <c r="J4" i="6"/>
  <c r="K4" i="6" l="1"/>
  <c r="L4" i="6" s="1"/>
  <c r="L2" i="6" s="1"/>
  <c r="T3" i="11" l="1"/>
  <c r="M27" i="6"/>
  <c r="N27" i="6" s="1"/>
  <c r="M46" i="6"/>
  <c r="M11" i="6"/>
  <c r="M43" i="6"/>
  <c r="M58" i="6"/>
  <c r="M17" i="6"/>
  <c r="M54" i="6"/>
  <c r="M33" i="6"/>
  <c r="M24" i="6"/>
  <c r="M28" i="6"/>
  <c r="M12" i="6"/>
  <c r="M21" i="6"/>
  <c r="M19" i="6"/>
  <c r="M47" i="6"/>
  <c r="M61" i="6"/>
  <c r="M31" i="6"/>
  <c r="M45" i="6"/>
  <c r="M34" i="6"/>
  <c r="M29" i="6"/>
  <c r="M39" i="6"/>
  <c r="M35" i="6"/>
  <c r="M42" i="6"/>
  <c r="M60" i="6"/>
  <c r="M48" i="6"/>
  <c r="M56" i="6"/>
  <c r="M14" i="6"/>
  <c r="M36" i="6"/>
  <c r="M55" i="6"/>
  <c r="M44" i="6"/>
  <c r="M10" i="6"/>
  <c r="M13" i="6"/>
  <c r="M41" i="6"/>
  <c r="M51" i="6"/>
  <c r="M23" i="6"/>
  <c r="M22" i="6"/>
  <c r="M38" i="6"/>
  <c r="M59" i="6"/>
  <c r="M50" i="6"/>
  <c r="M63" i="6"/>
  <c r="M40" i="6"/>
  <c r="M18" i="6"/>
  <c r="M57" i="6"/>
  <c r="M25" i="6"/>
  <c r="M32" i="6"/>
  <c r="M53" i="6"/>
  <c r="M20" i="6"/>
  <c r="M49" i="6"/>
  <c r="M62" i="6"/>
  <c r="M16" i="6"/>
  <c r="M52" i="6"/>
  <c r="M15" i="6"/>
  <c r="M26" i="6"/>
  <c r="M30" i="6"/>
  <c r="M37" i="6"/>
  <c r="K2" i="6"/>
  <c r="M3" i="6" l="1"/>
  <c r="M6" i="6" s="1"/>
  <c r="AN6" i="6" s="1"/>
  <c r="AN27" i="6"/>
  <c r="AN52" i="6"/>
  <c r="N52" i="6"/>
  <c r="AN10" i="6"/>
  <c r="N10" i="6"/>
  <c r="AN36" i="6"/>
  <c r="N36" i="6"/>
  <c r="AN45" i="6"/>
  <c r="N45" i="6"/>
  <c r="AN61" i="6"/>
  <c r="N61" i="6"/>
  <c r="AN58" i="6"/>
  <c r="N58" i="6"/>
  <c r="AN57" i="6"/>
  <c r="N57" i="6"/>
  <c r="AN44" i="6"/>
  <c r="N44" i="6"/>
  <c r="AN14" i="6"/>
  <c r="N14" i="6"/>
  <c r="AN42" i="6"/>
  <c r="N42" i="6"/>
  <c r="AN47" i="6"/>
  <c r="N47" i="6"/>
  <c r="AN43" i="6"/>
  <c r="N43" i="6"/>
  <c r="AN50" i="6"/>
  <c r="N50" i="6"/>
  <c r="AN12" i="6"/>
  <c r="N12" i="6"/>
  <c r="AN18" i="6"/>
  <c r="N18" i="6"/>
  <c r="AN56" i="6"/>
  <c r="N56" i="6"/>
  <c r="AN35" i="6"/>
  <c r="N35" i="6"/>
  <c r="AN28" i="6"/>
  <c r="N28" i="6"/>
  <c r="AN11" i="6"/>
  <c r="N11" i="6"/>
  <c r="AN17" i="6"/>
  <c r="N17" i="6"/>
  <c r="AN30" i="6"/>
  <c r="N30" i="6"/>
  <c r="AN26" i="6"/>
  <c r="N26" i="6"/>
  <c r="AN62" i="6"/>
  <c r="N62" i="6"/>
  <c r="AN53" i="6"/>
  <c r="N53" i="6"/>
  <c r="AN59" i="6"/>
  <c r="N59" i="6"/>
  <c r="AN38" i="6"/>
  <c r="N38" i="6"/>
  <c r="AN51" i="6"/>
  <c r="N51" i="6"/>
  <c r="AN48" i="6"/>
  <c r="N48" i="6"/>
  <c r="AN39" i="6"/>
  <c r="N39" i="6"/>
  <c r="AN31" i="6"/>
  <c r="N31" i="6"/>
  <c r="AN19" i="6"/>
  <c r="N19" i="6"/>
  <c r="AN24" i="6"/>
  <c r="N24" i="6"/>
  <c r="AN46" i="6"/>
  <c r="N46" i="6"/>
  <c r="AN37" i="6"/>
  <c r="N37" i="6"/>
  <c r="AN33" i="6"/>
  <c r="N33" i="6"/>
  <c r="AN16" i="6"/>
  <c r="N16" i="6"/>
  <c r="AN15" i="6"/>
  <c r="N15" i="6"/>
  <c r="AN49" i="6"/>
  <c r="N49" i="6"/>
  <c r="AN32" i="6"/>
  <c r="N32" i="6"/>
  <c r="AN40" i="6"/>
  <c r="N40" i="6"/>
  <c r="AN22" i="6"/>
  <c r="N22" i="6"/>
  <c r="AN41" i="6"/>
  <c r="N41" i="6"/>
  <c r="AN29" i="6"/>
  <c r="N29" i="6"/>
  <c r="AN54" i="6"/>
  <c r="N54" i="6"/>
  <c r="O27" i="6"/>
  <c r="AN20" i="6"/>
  <c r="N20" i="6"/>
  <c r="AN25" i="6"/>
  <c r="N25" i="6"/>
  <c r="AN63" i="6"/>
  <c r="N63" i="6"/>
  <c r="AN23" i="6"/>
  <c r="N23" i="6"/>
  <c r="AN13" i="6"/>
  <c r="N13" i="6"/>
  <c r="AN55" i="6"/>
  <c r="N55" i="6"/>
  <c r="AN60" i="6"/>
  <c r="N60" i="6"/>
  <c r="AN34" i="6"/>
  <c r="N34" i="6"/>
  <c r="AN21" i="6"/>
  <c r="N21" i="6"/>
  <c r="M9" i="6" l="1"/>
  <c r="N9" i="6" s="1"/>
  <c r="O9" i="6" s="1"/>
  <c r="M8" i="6"/>
  <c r="M4" i="6"/>
  <c r="N4" i="6" s="1"/>
  <c r="O4" i="6" s="1"/>
  <c r="M5" i="6"/>
  <c r="AN5" i="6" s="1"/>
  <c r="M7" i="6"/>
  <c r="N6" i="6"/>
  <c r="O6" i="6" s="1"/>
  <c r="O60" i="6"/>
  <c r="O63" i="6"/>
  <c r="O40" i="6"/>
  <c r="O16" i="6"/>
  <c r="O46" i="6"/>
  <c r="O31" i="6"/>
  <c r="O51" i="6"/>
  <c r="O53" i="6"/>
  <c r="O30" i="6"/>
  <c r="O28" i="6"/>
  <c r="O56" i="6"/>
  <c r="O12" i="6"/>
  <c r="O14" i="6"/>
  <c r="O57" i="6"/>
  <c r="O58" i="6"/>
  <c r="O45" i="6"/>
  <c r="O52" i="6"/>
  <c r="O21" i="6"/>
  <c r="O55" i="6"/>
  <c r="O25" i="6"/>
  <c r="O32" i="6"/>
  <c r="O39" i="6"/>
  <c r="O38" i="6"/>
  <c r="O62" i="6"/>
  <c r="O17" i="6"/>
  <c r="O50" i="6"/>
  <c r="O47" i="6"/>
  <c r="O44" i="6"/>
  <c r="O13" i="6"/>
  <c r="O20" i="6"/>
  <c r="O41" i="6"/>
  <c r="O49" i="6"/>
  <c r="O33" i="6"/>
  <c r="O24" i="6"/>
  <c r="O48" i="6"/>
  <c r="O59" i="6"/>
  <c r="O26" i="6"/>
  <c r="O11" i="6"/>
  <c r="O43" i="6"/>
  <c r="O36" i="6"/>
  <c r="O34" i="6"/>
  <c r="O23" i="6"/>
  <c r="O54" i="6"/>
  <c r="O29" i="6"/>
  <c r="O22" i="6"/>
  <c r="O15" i="6"/>
  <c r="O37" i="6"/>
  <c r="O19" i="6"/>
  <c r="O35" i="6"/>
  <c r="O18" i="6"/>
  <c r="O42" i="6"/>
  <c r="O61" i="6"/>
  <c r="O10" i="6"/>
  <c r="AN9" i="6" l="1"/>
  <c r="AN8" i="6"/>
  <c r="N8" i="6"/>
  <c r="O8" i="6" s="1"/>
  <c r="AN4" i="6"/>
  <c r="AN7" i="6"/>
  <c r="N7" i="6"/>
  <c r="O7" i="6" s="1"/>
  <c r="N5" i="6"/>
  <c r="O5" i="6" s="1"/>
  <c r="W3" i="11"/>
  <c r="AN1" i="6" l="1"/>
  <c r="O2" i="6"/>
  <c r="P21" i="6" s="1"/>
  <c r="Q21" i="6" s="1"/>
  <c r="R21" i="6" s="1"/>
  <c r="N2" i="6"/>
  <c r="P3" i="6" s="1"/>
  <c r="AN2" i="6"/>
  <c r="P8" i="6" l="1"/>
  <c r="Q8" i="6" s="1"/>
  <c r="R8" i="6" s="1"/>
  <c r="P47" i="6"/>
  <c r="Q47" i="6" s="1"/>
  <c r="R47" i="6" s="1"/>
  <c r="P17" i="6"/>
  <c r="Q17" i="6" s="1"/>
  <c r="R17" i="6" s="1"/>
  <c r="P35" i="6"/>
  <c r="Q35" i="6" s="1"/>
  <c r="P42" i="6"/>
  <c r="Q42" i="6" s="1"/>
  <c r="R42" i="6" s="1"/>
  <c r="P26" i="6"/>
  <c r="Q26" i="6" s="1"/>
  <c r="R26" i="6" s="1"/>
  <c r="P11" i="6"/>
  <c r="Q11" i="6" s="1"/>
  <c r="R11" i="6" s="1"/>
  <c r="P31" i="6"/>
  <c r="Q31" i="6" s="1"/>
  <c r="R31" i="6" s="1"/>
  <c r="P30" i="6"/>
  <c r="Q30" i="6" s="1"/>
  <c r="R30" i="6" s="1"/>
  <c r="P46" i="6"/>
  <c r="Q46" i="6" s="1"/>
  <c r="R46" i="6" s="1"/>
  <c r="P54" i="6"/>
  <c r="Q54" i="6" s="1"/>
  <c r="R54" i="6" s="1"/>
  <c r="P10" i="6"/>
  <c r="Q10" i="6" s="1"/>
  <c r="R10" i="6" s="1"/>
  <c r="P7" i="6"/>
  <c r="Q7" i="6" s="1"/>
  <c r="R7" i="6" s="1"/>
  <c r="P51" i="6"/>
  <c r="Q51" i="6" s="1"/>
  <c r="R51" i="6" s="1"/>
  <c r="P16" i="6"/>
  <c r="Q16" i="6" s="1"/>
  <c r="R16" i="6" s="1"/>
  <c r="P39" i="6"/>
  <c r="Q39" i="6" s="1"/>
  <c r="R39" i="6" s="1"/>
  <c r="P29" i="6"/>
  <c r="Q29" i="6" s="1"/>
  <c r="R29" i="6" s="1"/>
  <c r="P22" i="6"/>
  <c r="Q22" i="6" s="1"/>
  <c r="R22" i="6" s="1"/>
  <c r="P58" i="6"/>
  <c r="Q58" i="6" s="1"/>
  <c r="R58" i="6" s="1"/>
  <c r="P24" i="6"/>
  <c r="Q24" i="6" s="1"/>
  <c r="R24" i="6" s="1"/>
  <c r="P56" i="6"/>
  <c r="Q56" i="6" s="1"/>
  <c r="R56" i="6" s="1"/>
  <c r="P36" i="6"/>
  <c r="Q36" i="6" s="1"/>
  <c r="R36" i="6" s="1"/>
  <c r="P59" i="6"/>
  <c r="Q59" i="6" s="1"/>
  <c r="R59" i="6" s="1"/>
  <c r="P32" i="6"/>
  <c r="Q32" i="6" s="1"/>
  <c r="R32" i="6" s="1"/>
  <c r="P53" i="6"/>
  <c r="Q53" i="6" s="1"/>
  <c r="R53" i="6" s="1"/>
  <c r="P28" i="6"/>
  <c r="Q28" i="6" s="1"/>
  <c r="R28" i="6" s="1"/>
  <c r="P62" i="6"/>
  <c r="Q62" i="6" s="1"/>
  <c r="R62" i="6" s="1"/>
  <c r="P33" i="6"/>
  <c r="Q33" i="6" s="1"/>
  <c r="R33" i="6" s="1"/>
  <c r="P61" i="6"/>
  <c r="Q61" i="6" s="1"/>
  <c r="R61" i="6" s="1"/>
  <c r="P57" i="6"/>
  <c r="Q57" i="6" s="1"/>
  <c r="R57" i="6" s="1"/>
  <c r="P44" i="6"/>
  <c r="Q44" i="6" s="1"/>
  <c r="R44" i="6" s="1"/>
  <c r="P9" i="6"/>
  <c r="Q9" i="6" s="1"/>
  <c r="R9" i="6" s="1"/>
  <c r="P49" i="6"/>
  <c r="Q49" i="6" s="1"/>
  <c r="R49" i="6" s="1"/>
  <c r="P60" i="6"/>
  <c r="Q60" i="6" s="1"/>
  <c r="R60" i="6" s="1"/>
  <c r="P27" i="6"/>
  <c r="Q27" i="6" s="1"/>
  <c r="R27" i="6" s="1"/>
  <c r="P25" i="6"/>
  <c r="Q25" i="6" s="1"/>
  <c r="R25" i="6" s="1"/>
  <c r="P52" i="6"/>
  <c r="Q52" i="6" s="1"/>
  <c r="R52" i="6" s="1"/>
  <c r="P14" i="6"/>
  <c r="Q14" i="6" s="1"/>
  <c r="R14" i="6" s="1"/>
  <c r="P63" i="6"/>
  <c r="Q63" i="6" s="1"/>
  <c r="R63" i="6" s="1"/>
  <c r="P34" i="6"/>
  <c r="Q34" i="6" s="1"/>
  <c r="R34" i="6" s="1"/>
  <c r="P38" i="6"/>
  <c r="Q38" i="6" s="1"/>
  <c r="R38" i="6" s="1"/>
  <c r="P18" i="6"/>
  <c r="Q18" i="6" s="1"/>
  <c r="R18" i="6" s="1"/>
  <c r="P19" i="6"/>
  <c r="Q19" i="6" s="1"/>
  <c r="R19" i="6" s="1"/>
  <c r="P13" i="6"/>
  <c r="Q13" i="6" s="1"/>
  <c r="R13" i="6" s="1"/>
  <c r="P45" i="6"/>
  <c r="Q45" i="6" s="1"/>
  <c r="R45" i="6" s="1"/>
  <c r="P4" i="6"/>
  <c r="Q4" i="6" s="1"/>
  <c r="R4" i="6" s="1"/>
  <c r="P37" i="6"/>
  <c r="Q37" i="6" s="1"/>
  <c r="R37" i="6" s="1"/>
  <c r="P15" i="6"/>
  <c r="Q15" i="6" s="1"/>
  <c r="R15" i="6" s="1"/>
  <c r="P40" i="6"/>
  <c r="Q40" i="6" s="1"/>
  <c r="R40" i="6" s="1"/>
  <c r="P50" i="6"/>
  <c r="Q50" i="6" s="1"/>
  <c r="R50" i="6" s="1"/>
  <c r="P5" i="6"/>
  <c r="Q5" i="6" s="1"/>
  <c r="R5" i="6" s="1"/>
  <c r="P41" i="6"/>
  <c r="Q41" i="6" s="1"/>
  <c r="R41" i="6" s="1"/>
  <c r="P48" i="6"/>
  <c r="Q48" i="6" s="1"/>
  <c r="R48" i="6" s="1"/>
  <c r="P12" i="6"/>
  <c r="Q12" i="6" s="1"/>
  <c r="R12" i="6" s="1"/>
  <c r="P43" i="6"/>
  <c r="Q43" i="6" s="1"/>
  <c r="R43" i="6" s="1"/>
  <c r="P20" i="6"/>
  <c r="Q20" i="6" s="1"/>
  <c r="R20" i="6" s="1"/>
  <c r="P6" i="6"/>
  <c r="Q6" i="6" s="1"/>
  <c r="R6" i="6" s="1"/>
  <c r="P23" i="6"/>
  <c r="Q23" i="6" s="1"/>
  <c r="R23" i="6" s="1"/>
  <c r="P55" i="6"/>
  <c r="Q55" i="6" s="1"/>
  <c r="R55" i="6" s="1"/>
  <c r="R35" i="6"/>
  <c r="Q2" i="6" l="1"/>
  <c r="S3" i="6" s="1"/>
  <c r="Z3" i="11"/>
  <c r="R2" i="6"/>
  <c r="S37" i="6" l="1"/>
  <c r="T37" i="6" s="1"/>
  <c r="U37" i="6" s="1"/>
  <c r="S32" i="6"/>
  <c r="T32" i="6" s="1"/>
  <c r="U32" i="6" s="1"/>
  <c r="S17" i="6"/>
  <c r="T17" i="6" s="1"/>
  <c r="U17" i="6" s="1"/>
  <c r="S56" i="6"/>
  <c r="T56" i="6" s="1"/>
  <c r="U56" i="6" s="1"/>
  <c r="S24" i="6"/>
  <c r="T24" i="6" s="1"/>
  <c r="U24" i="6" s="1"/>
  <c r="S54" i="6"/>
  <c r="T54" i="6" s="1"/>
  <c r="U54" i="6" s="1"/>
  <c r="S29" i="6"/>
  <c r="T29" i="6" s="1"/>
  <c r="U29" i="6" s="1"/>
  <c r="S25" i="6"/>
  <c r="T25" i="6" s="1"/>
  <c r="U25" i="6" s="1"/>
  <c r="S19" i="6"/>
  <c r="T19" i="6" s="1"/>
  <c r="U19" i="6" s="1"/>
  <c r="S52" i="6"/>
  <c r="T52" i="6" s="1"/>
  <c r="U52" i="6" s="1"/>
  <c r="S28" i="6"/>
  <c r="T28" i="6" s="1"/>
  <c r="U28" i="6" s="1"/>
  <c r="S47" i="6"/>
  <c r="T47" i="6" s="1"/>
  <c r="S4" i="6"/>
  <c r="T4" i="6" s="1"/>
  <c r="U4" i="6" s="1"/>
  <c r="S63" i="6"/>
  <c r="T63" i="6" s="1"/>
  <c r="S41" i="6"/>
  <c r="T41" i="6" s="1"/>
  <c r="S36" i="6"/>
  <c r="T36" i="6" s="1"/>
  <c r="S23" i="6"/>
  <c r="T23" i="6" s="1"/>
  <c r="S34" i="6"/>
  <c r="T34" i="6" s="1"/>
  <c r="S42" i="6"/>
  <c r="T42" i="6" s="1"/>
  <c r="S18" i="6"/>
  <c r="T18" i="6" s="1"/>
  <c r="S15" i="6"/>
  <c r="T15" i="6" s="1"/>
  <c r="S45" i="6"/>
  <c r="T45" i="6" s="1"/>
  <c r="S5" i="6"/>
  <c r="T5" i="6" s="1"/>
  <c r="S21" i="6"/>
  <c r="T21" i="6" s="1"/>
  <c r="S62" i="6"/>
  <c r="T62" i="6" s="1"/>
  <c r="S8" i="6"/>
  <c r="T8" i="6" s="1"/>
  <c r="S27" i="6"/>
  <c r="T27" i="6" s="1"/>
  <c r="S10" i="6"/>
  <c r="T10" i="6" s="1"/>
  <c r="S51" i="6"/>
  <c r="T51" i="6" s="1"/>
  <c r="S60" i="6"/>
  <c r="T60" i="6" s="1"/>
  <c r="S31" i="6"/>
  <c r="T31" i="6" s="1"/>
  <c r="S22" i="6"/>
  <c r="T22" i="6" s="1"/>
  <c r="S16" i="6"/>
  <c r="T16" i="6" s="1"/>
  <c r="S33" i="6"/>
  <c r="T33" i="6" s="1"/>
  <c r="S59" i="6"/>
  <c r="T59" i="6" s="1"/>
  <c r="S13" i="6"/>
  <c r="T13" i="6" s="1"/>
  <c r="S55" i="6"/>
  <c r="T55" i="6" s="1"/>
  <c r="S7" i="6"/>
  <c r="T7" i="6" s="1"/>
  <c r="S38" i="6"/>
  <c r="T38" i="6" s="1"/>
  <c r="S11" i="6"/>
  <c r="T11" i="6" s="1"/>
  <c r="S40" i="6"/>
  <c r="T40" i="6" s="1"/>
  <c r="S26" i="6"/>
  <c r="T26" i="6" s="1"/>
  <c r="S9" i="6"/>
  <c r="T9" i="6" s="1"/>
  <c r="S49" i="6"/>
  <c r="T49" i="6" s="1"/>
  <c r="S6" i="6"/>
  <c r="T6" i="6" s="1"/>
  <c r="S58" i="6"/>
  <c r="T58" i="6" s="1"/>
  <c r="S61" i="6"/>
  <c r="T61" i="6" s="1"/>
  <c r="S35" i="6"/>
  <c r="T35" i="6" s="1"/>
  <c r="S39" i="6"/>
  <c r="T39" i="6" s="1"/>
  <c r="S53" i="6"/>
  <c r="T53" i="6" s="1"/>
  <c r="S14" i="6"/>
  <c r="T14" i="6" s="1"/>
  <c r="S30" i="6"/>
  <c r="T30" i="6" s="1"/>
  <c r="S20" i="6"/>
  <c r="T20" i="6" s="1"/>
  <c r="S12" i="6"/>
  <c r="T12" i="6" s="1"/>
  <c r="S46" i="6"/>
  <c r="T46" i="6" s="1"/>
  <c r="S57" i="6"/>
  <c r="T57" i="6" s="1"/>
  <c r="S50" i="6"/>
  <c r="T50" i="6" s="1"/>
  <c r="S44" i="6"/>
  <c r="T44" i="6" s="1"/>
  <c r="S43" i="6"/>
  <c r="T43" i="6" s="1"/>
  <c r="S48" i="6"/>
  <c r="T48" i="6" s="1"/>
  <c r="U43" i="6" l="1"/>
  <c r="U12" i="6"/>
  <c r="U49" i="6"/>
  <c r="U59" i="6"/>
  <c r="U31" i="6"/>
  <c r="U34" i="6"/>
  <c r="U41" i="6"/>
  <c r="U9" i="6"/>
  <c r="U47" i="6"/>
  <c r="U61" i="6"/>
  <c r="U38" i="6"/>
  <c r="U33" i="6"/>
  <c r="U60" i="6"/>
  <c r="U21" i="6"/>
  <c r="U62" i="6"/>
  <c r="U20" i="6"/>
  <c r="U5" i="6"/>
  <c r="U23" i="6"/>
  <c r="U63" i="6"/>
  <c r="U50" i="6"/>
  <c r="U57" i="6"/>
  <c r="U30" i="6"/>
  <c r="U51" i="6"/>
  <c r="U45" i="6"/>
  <c r="U53" i="6"/>
  <c r="U58" i="6"/>
  <c r="U7" i="6"/>
  <c r="U16" i="6"/>
  <c r="U10" i="6"/>
  <c r="U15" i="6"/>
  <c r="U36" i="6"/>
  <c r="U44" i="6"/>
  <c r="U14" i="6"/>
  <c r="U39" i="6"/>
  <c r="U26" i="6"/>
  <c r="U55" i="6"/>
  <c r="U22" i="6"/>
  <c r="U27" i="6"/>
  <c r="U18" i="6"/>
  <c r="U11" i="6"/>
  <c r="U48" i="6"/>
  <c r="U46" i="6"/>
  <c r="U35" i="6"/>
  <c r="U6" i="6"/>
  <c r="U40" i="6"/>
  <c r="U13" i="6"/>
  <c r="U8" i="6"/>
  <c r="U42" i="6"/>
  <c r="T2" i="6"/>
  <c r="V3" i="6" s="1"/>
  <c r="AC3" i="11" l="1"/>
  <c r="U2" i="6"/>
  <c r="V17" i="6" s="1"/>
  <c r="W17" i="6" s="1"/>
  <c r="X17" i="6" s="1"/>
  <c r="V62" i="6" l="1"/>
  <c r="W62" i="6" s="1"/>
  <c r="X62" i="6" s="1"/>
  <c r="V26" i="6"/>
  <c r="W26" i="6" s="1"/>
  <c r="X26" i="6" s="1"/>
  <c r="V32" i="6"/>
  <c r="W32" i="6" s="1"/>
  <c r="X32" i="6" s="1"/>
  <c r="V22" i="6"/>
  <c r="W22" i="6" s="1"/>
  <c r="X22" i="6" s="1"/>
  <c r="V51" i="6"/>
  <c r="W51" i="6" s="1"/>
  <c r="X51" i="6" s="1"/>
  <c r="V35" i="6"/>
  <c r="W35" i="6" s="1"/>
  <c r="X35" i="6" s="1"/>
  <c r="V45" i="6"/>
  <c r="W45" i="6" s="1"/>
  <c r="X45" i="6" s="1"/>
  <c r="V54" i="6"/>
  <c r="W54" i="6" s="1"/>
  <c r="X54" i="6" s="1"/>
  <c r="V55" i="6"/>
  <c r="W55" i="6" s="1"/>
  <c r="X55" i="6" s="1"/>
  <c r="V53" i="6"/>
  <c r="W53" i="6" s="1"/>
  <c r="X53" i="6" s="1"/>
  <c r="V36" i="6"/>
  <c r="W36" i="6" s="1"/>
  <c r="X36" i="6" s="1"/>
  <c r="V27" i="6"/>
  <c r="W27" i="6" s="1"/>
  <c r="X27" i="6" s="1"/>
  <c r="V14" i="6"/>
  <c r="W14" i="6" s="1"/>
  <c r="X14" i="6" s="1"/>
  <c r="V39" i="6"/>
  <c r="W39" i="6" s="1"/>
  <c r="X39" i="6" s="1"/>
  <c r="V50" i="6"/>
  <c r="W50" i="6" s="1"/>
  <c r="X50" i="6" s="1"/>
  <c r="V16" i="6"/>
  <c r="W16" i="6" s="1"/>
  <c r="X16" i="6" s="1"/>
  <c r="V33" i="6"/>
  <c r="W33" i="6" s="1"/>
  <c r="X33" i="6" s="1"/>
  <c r="V57" i="6"/>
  <c r="W57" i="6" s="1"/>
  <c r="X57" i="6" s="1"/>
  <c r="V15" i="6"/>
  <c r="W15" i="6" s="1"/>
  <c r="X15" i="6" s="1"/>
  <c r="V7" i="6"/>
  <c r="W7" i="6" s="1"/>
  <c r="X7" i="6" s="1"/>
  <c r="V19" i="6"/>
  <c r="W19" i="6" s="1"/>
  <c r="X19" i="6" s="1"/>
  <c r="V18" i="6"/>
  <c r="W18" i="6" s="1"/>
  <c r="X18" i="6" s="1"/>
  <c r="V37" i="6"/>
  <c r="W37" i="6" s="1"/>
  <c r="X37" i="6" s="1"/>
  <c r="V6" i="6"/>
  <c r="W6" i="6" s="1"/>
  <c r="X6" i="6" s="1"/>
  <c r="V8" i="6"/>
  <c r="W8" i="6" s="1"/>
  <c r="X8" i="6" s="1"/>
  <c r="V25" i="6"/>
  <c r="W25" i="6" s="1"/>
  <c r="X25" i="6" s="1"/>
  <c r="V58" i="6"/>
  <c r="W58" i="6" s="1"/>
  <c r="X58" i="6" s="1"/>
  <c r="V49" i="6"/>
  <c r="W49" i="6" s="1"/>
  <c r="X49" i="6" s="1"/>
  <c r="V34" i="6"/>
  <c r="W34" i="6" s="1"/>
  <c r="X34" i="6" s="1"/>
  <c r="V56" i="6"/>
  <c r="W56" i="6" s="1"/>
  <c r="X56" i="6" s="1"/>
  <c r="V48" i="6"/>
  <c r="W48" i="6" s="1"/>
  <c r="X48" i="6" s="1"/>
  <c r="V12" i="6"/>
  <c r="W12" i="6" s="1"/>
  <c r="X12" i="6" s="1"/>
  <c r="V47" i="6"/>
  <c r="W47" i="6" s="1"/>
  <c r="X47" i="6" s="1"/>
  <c r="V59" i="6"/>
  <c r="W59" i="6" s="1"/>
  <c r="X59" i="6" s="1"/>
  <c r="V42" i="6"/>
  <c r="W42" i="6" s="1"/>
  <c r="X42" i="6" s="1"/>
  <c r="V10" i="6"/>
  <c r="W10" i="6" s="1"/>
  <c r="X10" i="6" s="1"/>
  <c r="V52" i="6"/>
  <c r="W52" i="6" s="1"/>
  <c r="X52" i="6" s="1"/>
  <c r="V9" i="6"/>
  <c r="W9" i="6" s="1"/>
  <c r="X9" i="6" s="1"/>
  <c r="V40" i="6"/>
  <c r="W40" i="6" s="1"/>
  <c r="X40" i="6" s="1"/>
  <c r="V44" i="6"/>
  <c r="W44" i="6" s="1"/>
  <c r="X44" i="6" s="1"/>
  <c r="V11" i="6"/>
  <c r="W11" i="6" s="1"/>
  <c r="X11" i="6" s="1"/>
  <c r="V29" i="6"/>
  <c r="W29" i="6" s="1"/>
  <c r="X29" i="6" s="1"/>
  <c r="V38" i="6"/>
  <c r="W38" i="6" s="1"/>
  <c r="X38" i="6" s="1"/>
  <c r="V41" i="6"/>
  <c r="W41" i="6" s="1"/>
  <c r="X41" i="6" s="1"/>
  <c r="V46" i="6"/>
  <c r="W46" i="6" s="1"/>
  <c r="X46" i="6" s="1"/>
  <c r="V61" i="6"/>
  <c r="W61" i="6" s="1"/>
  <c r="X61" i="6" s="1"/>
  <c r="V21" i="6"/>
  <c r="W21" i="6" s="1"/>
  <c r="X21" i="6" s="1"/>
  <c r="V24" i="6"/>
  <c r="W24" i="6" s="1"/>
  <c r="X24" i="6" s="1"/>
  <c r="V28" i="6"/>
  <c r="W28" i="6" s="1"/>
  <c r="X28" i="6" s="1"/>
  <c r="V20" i="6"/>
  <c r="W20" i="6" s="1"/>
  <c r="X20" i="6" s="1"/>
  <c r="V4" i="6"/>
  <c r="W4" i="6" s="1"/>
  <c r="X4" i="6" s="1"/>
  <c r="V23" i="6"/>
  <c r="W23" i="6" s="1"/>
  <c r="X23" i="6" s="1"/>
  <c r="V63" i="6"/>
  <c r="W63" i="6" s="1"/>
  <c r="X63" i="6" s="1"/>
  <c r="V31" i="6"/>
  <c r="W31" i="6" s="1"/>
  <c r="X31" i="6" s="1"/>
  <c r="V43" i="6"/>
  <c r="W43" i="6" s="1"/>
  <c r="X43" i="6" s="1"/>
  <c r="V60" i="6"/>
  <c r="W60" i="6" s="1"/>
  <c r="X60" i="6" s="1"/>
  <c r="V5" i="6"/>
  <c r="W5" i="6" s="1"/>
  <c r="X5" i="6" s="1"/>
  <c r="V13" i="6"/>
  <c r="W13" i="6" s="1"/>
  <c r="X13" i="6" s="1"/>
  <c r="V30" i="6"/>
  <c r="W30" i="6" s="1"/>
  <c r="X30" i="6" s="1"/>
  <c r="W2" i="6" l="1"/>
  <c r="Y3" i="6" s="1"/>
  <c r="X2" i="6"/>
  <c r="AF3" i="11" l="1"/>
  <c r="Y21" i="6"/>
  <c r="Z21" i="6" s="1"/>
  <c r="AA21" i="6" s="1"/>
  <c r="Y48" i="6"/>
  <c r="Z48" i="6" s="1"/>
  <c r="Y33" i="6"/>
  <c r="Z33" i="6" s="1"/>
  <c r="Y45" i="6"/>
  <c r="Z45" i="6" s="1"/>
  <c r="Y39" i="6"/>
  <c r="Z39" i="6" s="1"/>
  <c r="Y11" i="6"/>
  <c r="Z11" i="6" s="1"/>
  <c r="Y47" i="6"/>
  <c r="Z47" i="6" s="1"/>
  <c r="Y14" i="6"/>
  <c r="Z14" i="6" s="1"/>
  <c r="Y51" i="6"/>
  <c r="Z51" i="6" s="1"/>
  <c r="Y57" i="6"/>
  <c r="Z57" i="6" s="1"/>
  <c r="Y46" i="6"/>
  <c r="Z46" i="6" s="1"/>
  <c r="Y10" i="6"/>
  <c r="Z10" i="6" s="1"/>
  <c r="Y54" i="6"/>
  <c r="Z54" i="6" s="1"/>
  <c r="Y58" i="6"/>
  <c r="Z58" i="6" s="1"/>
  <c r="Y29" i="6"/>
  <c r="Z29" i="6" s="1"/>
  <c r="Y60" i="6"/>
  <c r="Z60" i="6" s="1"/>
  <c r="Y63" i="6"/>
  <c r="Z63" i="6" s="1"/>
  <c r="Y7" i="6"/>
  <c r="Z7" i="6" s="1"/>
  <c r="Y62" i="6"/>
  <c r="Z62" i="6" s="1"/>
  <c r="Y38" i="6"/>
  <c r="Z38" i="6" s="1"/>
  <c r="Y37" i="6"/>
  <c r="Z37" i="6" s="1"/>
  <c r="Y4" i="6"/>
  <c r="Z4" i="6" s="1"/>
  <c r="AA4" i="6" s="1"/>
  <c r="Y20" i="6"/>
  <c r="Z20" i="6" s="1"/>
  <c r="Y35" i="6"/>
  <c r="Z35" i="6" s="1"/>
  <c r="Y17" i="6"/>
  <c r="Z17" i="6" s="1"/>
  <c r="Y30" i="6"/>
  <c r="Z30" i="6" s="1"/>
  <c r="Y22" i="6"/>
  <c r="Z22" i="6" s="1"/>
  <c r="Y40" i="6"/>
  <c r="Z40" i="6" s="1"/>
  <c r="Y13" i="6"/>
  <c r="Z13" i="6" s="1"/>
  <c r="Y44" i="6"/>
  <c r="Z44" i="6" s="1"/>
  <c r="Y24" i="6"/>
  <c r="Z24" i="6" s="1"/>
  <c r="Y56" i="6"/>
  <c r="Z56" i="6" s="1"/>
  <c r="Y19" i="6"/>
  <c r="Z19" i="6" s="1"/>
  <c r="Y59" i="6"/>
  <c r="Z59" i="6" s="1"/>
  <c r="Y52" i="6"/>
  <c r="Z52" i="6" s="1"/>
  <c r="Y5" i="6"/>
  <c r="Z5" i="6" s="1"/>
  <c r="Y25" i="6"/>
  <c r="Z25" i="6" s="1"/>
  <c r="Y49" i="6"/>
  <c r="Z49" i="6" s="1"/>
  <c r="Y31" i="6"/>
  <c r="Z31" i="6" s="1"/>
  <c r="Y18" i="6"/>
  <c r="Z18" i="6" s="1"/>
  <c r="Y42" i="6"/>
  <c r="Z42" i="6" s="1"/>
  <c r="Y23" i="6"/>
  <c r="Z23" i="6" s="1"/>
  <c r="Y43" i="6"/>
  <c r="Z43" i="6" s="1"/>
  <c r="Y34" i="6"/>
  <c r="Z34" i="6" s="1"/>
  <c r="Y28" i="6"/>
  <c r="Z28" i="6" s="1"/>
  <c r="Y15" i="6"/>
  <c r="Z15" i="6" s="1"/>
  <c r="Y26" i="6"/>
  <c r="Z26" i="6" s="1"/>
  <c r="Y27" i="6"/>
  <c r="Z27" i="6" s="1"/>
  <c r="Y32" i="6"/>
  <c r="Z32" i="6" s="1"/>
  <c r="Y50" i="6"/>
  <c r="Z50" i="6" s="1"/>
  <c r="Y6" i="6"/>
  <c r="Z6" i="6" s="1"/>
  <c r="Y61" i="6"/>
  <c r="Z61" i="6" s="1"/>
  <c r="Y53" i="6"/>
  <c r="Z53" i="6" s="1"/>
  <c r="Y9" i="6"/>
  <c r="Z9" i="6" s="1"/>
  <c r="Y12" i="6"/>
  <c r="Z12" i="6" s="1"/>
  <c r="Y8" i="6"/>
  <c r="Z8" i="6" s="1"/>
  <c r="Y36" i="6"/>
  <c r="Z36" i="6" s="1"/>
  <c r="Y41" i="6"/>
  <c r="Z41" i="6" s="1"/>
  <c r="Y16" i="6"/>
  <c r="Z16" i="6" s="1"/>
  <c r="Y55" i="6"/>
  <c r="Z55" i="6" s="1"/>
  <c r="AA30" i="6" l="1"/>
  <c r="AA6" i="6"/>
  <c r="AA26" i="6"/>
  <c r="AA23" i="6"/>
  <c r="AA49" i="6"/>
  <c r="AA5" i="6"/>
  <c r="AA60" i="6"/>
  <c r="AA11" i="6"/>
  <c r="AA8" i="6"/>
  <c r="AA50" i="6"/>
  <c r="AA13" i="6"/>
  <c r="AA17" i="6"/>
  <c r="AA37" i="6"/>
  <c r="AA33" i="6"/>
  <c r="AA25" i="6"/>
  <c r="AA44" i="6"/>
  <c r="AA12" i="6"/>
  <c r="AA19" i="6"/>
  <c r="AA35" i="6"/>
  <c r="AA38" i="6"/>
  <c r="AA29" i="6"/>
  <c r="AA57" i="6"/>
  <c r="AA39" i="6"/>
  <c r="AA48" i="6"/>
  <c r="AA52" i="6"/>
  <c r="AA46" i="6"/>
  <c r="AA32" i="6"/>
  <c r="AA15" i="6"/>
  <c r="AA18" i="6"/>
  <c r="AA20" i="6"/>
  <c r="AA62" i="6"/>
  <c r="AA58" i="6"/>
  <c r="AA51" i="6"/>
  <c r="AA45" i="6"/>
  <c r="AA9" i="6"/>
  <c r="AA28" i="6"/>
  <c r="AA56" i="6"/>
  <c r="AA7" i="6"/>
  <c r="AA54" i="6"/>
  <c r="AA14" i="6"/>
  <c r="AA36" i="6"/>
  <c r="AA53" i="6"/>
  <c r="AA34" i="6"/>
  <c r="AA31" i="6"/>
  <c r="AA59" i="6"/>
  <c r="AA40" i="6"/>
  <c r="AA63" i="6"/>
  <c r="AA47" i="6"/>
  <c r="AA42" i="6"/>
  <c r="AA55" i="6"/>
  <c r="AA16" i="6"/>
  <c r="AA27" i="6"/>
  <c r="AA41" i="6"/>
  <c r="AA61" i="6"/>
  <c r="AA43" i="6"/>
  <c r="AA24" i="6"/>
  <c r="AA22" i="6"/>
  <c r="AA10" i="6"/>
  <c r="Z2" i="6"/>
  <c r="AB3" i="6" s="1"/>
  <c r="AA2" i="6" l="1"/>
  <c r="AB21" i="6" s="1"/>
  <c r="AC21" i="6" s="1"/>
  <c r="AD21" i="6" s="1"/>
  <c r="AI3" i="11" l="1"/>
  <c r="AB26" i="6"/>
  <c r="AC26" i="6" s="1"/>
  <c r="AD26" i="6" s="1"/>
  <c r="AB5" i="6"/>
  <c r="AC5" i="6" s="1"/>
  <c r="AD5" i="6" s="1"/>
  <c r="AB60" i="6"/>
  <c r="AC60" i="6" s="1"/>
  <c r="AD60" i="6" s="1"/>
  <c r="AB44" i="6"/>
  <c r="AC44" i="6" s="1"/>
  <c r="AD44" i="6" s="1"/>
  <c r="AB51" i="6"/>
  <c r="AC51" i="6" s="1"/>
  <c r="AD51" i="6" s="1"/>
  <c r="AB8" i="6"/>
  <c r="AC8" i="6" s="1"/>
  <c r="AD8" i="6" s="1"/>
  <c r="AB50" i="6"/>
  <c r="AC50" i="6" s="1"/>
  <c r="AD50" i="6" s="1"/>
  <c r="AB47" i="6"/>
  <c r="AC47" i="6" s="1"/>
  <c r="AD47" i="6" s="1"/>
  <c r="AB62" i="6"/>
  <c r="AC62" i="6" s="1"/>
  <c r="AD62" i="6" s="1"/>
  <c r="AB43" i="6"/>
  <c r="AC43" i="6" s="1"/>
  <c r="AD43" i="6" s="1"/>
  <c r="AB11" i="6"/>
  <c r="AC11" i="6" s="1"/>
  <c r="AD11" i="6" s="1"/>
  <c r="AB25" i="6"/>
  <c r="AC25" i="6" s="1"/>
  <c r="AD25" i="6" s="1"/>
  <c r="AB27" i="6"/>
  <c r="AC27" i="6" s="1"/>
  <c r="AD27" i="6" s="1"/>
  <c r="AB24" i="6"/>
  <c r="AC24" i="6" s="1"/>
  <c r="AD24" i="6" s="1"/>
  <c r="AB32" i="6"/>
  <c r="AC32" i="6" s="1"/>
  <c r="AD32" i="6" s="1"/>
  <c r="AB37" i="6"/>
  <c r="AC37" i="6" s="1"/>
  <c r="AD37" i="6" s="1"/>
  <c r="AB54" i="6"/>
  <c r="AC54" i="6" s="1"/>
  <c r="AD54" i="6" s="1"/>
  <c r="AB4" i="6"/>
  <c r="AC4" i="6" s="1"/>
  <c r="AD4" i="6" s="1"/>
  <c r="AB19" i="6"/>
  <c r="AC19" i="6" s="1"/>
  <c r="AD19" i="6" s="1"/>
  <c r="AB59" i="6"/>
  <c r="AC59" i="6" s="1"/>
  <c r="AD59" i="6" s="1"/>
  <c r="AB17" i="6"/>
  <c r="AC17" i="6" s="1"/>
  <c r="AD17" i="6" s="1"/>
  <c r="AB33" i="6"/>
  <c r="AC33" i="6" s="1"/>
  <c r="AD33" i="6" s="1"/>
  <c r="AB10" i="6"/>
  <c r="AC10" i="6" s="1"/>
  <c r="AD10" i="6" s="1"/>
  <c r="AB31" i="6"/>
  <c r="AC31" i="6" s="1"/>
  <c r="AD31" i="6" s="1"/>
  <c r="AB9" i="6"/>
  <c r="AC9" i="6" s="1"/>
  <c r="AD9" i="6" s="1"/>
  <c r="AB16" i="6"/>
  <c r="AC16" i="6" s="1"/>
  <c r="AD16" i="6" s="1"/>
  <c r="AB39" i="6"/>
  <c r="AC39" i="6" s="1"/>
  <c r="AD39" i="6" s="1"/>
  <c r="AB12" i="6"/>
  <c r="AC12" i="6" s="1"/>
  <c r="AD12" i="6" s="1"/>
  <c r="AB48" i="6"/>
  <c r="AC48" i="6" s="1"/>
  <c r="AD48" i="6" s="1"/>
  <c r="AB22" i="6"/>
  <c r="AC22" i="6" s="1"/>
  <c r="AD22" i="6" s="1"/>
  <c r="AB36" i="6"/>
  <c r="AC36" i="6" s="1"/>
  <c r="AD36" i="6" s="1"/>
  <c r="AB23" i="6"/>
  <c r="AC23" i="6" s="1"/>
  <c r="AD23" i="6" s="1"/>
  <c r="AB53" i="6"/>
  <c r="AC53" i="6" s="1"/>
  <c r="AD53" i="6" s="1"/>
  <c r="AB52" i="6"/>
  <c r="AC52" i="6" s="1"/>
  <c r="AD52" i="6" s="1"/>
  <c r="AB45" i="6"/>
  <c r="AC45" i="6" s="1"/>
  <c r="AD45" i="6" s="1"/>
  <c r="AB41" i="6"/>
  <c r="AC41" i="6" s="1"/>
  <c r="AD41" i="6" s="1"/>
  <c r="AB28" i="6"/>
  <c r="AC28" i="6" s="1"/>
  <c r="AD28" i="6" s="1"/>
  <c r="AB56" i="6"/>
  <c r="AC56" i="6" s="1"/>
  <c r="AD56" i="6" s="1"/>
  <c r="AB18" i="6"/>
  <c r="AC18" i="6" s="1"/>
  <c r="AD18" i="6" s="1"/>
  <c r="AB49" i="6"/>
  <c r="AC49" i="6" s="1"/>
  <c r="AD49" i="6" s="1"/>
  <c r="AB29" i="6"/>
  <c r="AC29" i="6" s="1"/>
  <c r="AD29" i="6" s="1"/>
  <c r="AB55" i="6"/>
  <c r="AC55" i="6" s="1"/>
  <c r="AD55" i="6" s="1"/>
  <c r="AB13" i="6"/>
  <c r="AC13" i="6" s="1"/>
  <c r="AD13" i="6" s="1"/>
  <c r="AB61" i="6"/>
  <c r="AC61" i="6" s="1"/>
  <c r="AD61" i="6" s="1"/>
  <c r="AB15" i="6"/>
  <c r="AC15" i="6" s="1"/>
  <c r="AD15" i="6" s="1"/>
  <c r="AB57" i="6"/>
  <c r="AC57" i="6" s="1"/>
  <c r="AD57" i="6" s="1"/>
  <c r="AB34" i="6"/>
  <c r="AC34" i="6" s="1"/>
  <c r="AD34" i="6" s="1"/>
  <c r="AB20" i="6"/>
  <c r="AC20" i="6" s="1"/>
  <c r="AD20" i="6" s="1"/>
  <c r="AB7" i="6"/>
  <c r="AC7" i="6" s="1"/>
  <c r="AD7" i="6" s="1"/>
  <c r="AB14" i="6"/>
  <c r="AC14" i="6" s="1"/>
  <c r="AD14" i="6" s="1"/>
  <c r="AB42" i="6"/>
  <c r="AC42" i="6" s="1"/>
  <c r="AD42" i="6" s="1"/>
  <c r="AB58" i="6"/>
  <c r="AC58" i="6" s="1"/>
  <c r="AD58" i="6" s="1"/>
  <c r="AB35" i="6"/>
  <c r="AC35" i="6" s="1"/>
  <c r="AD35" i="6" s="1"/>
  <c r="AB30" i="6"/>
  <c r="AC30" i="6" s="1"/>
  <c r="AD30" i="6" s="1"/>
  <c r="AB46" i="6"/>
  <c r="AC46" i="6" s="1"/>
  <c r="AD46" i="6" s="1"/>
  <c r="AB6" i="6"/>
  <c r="AC6" i="6" s="1"/>
  <c r="AD6" i="6" s="1"/>
  <c r="AB38" i="6"/>
  <c r="AC38" i="6" s="1"/>
  <c r="AD38" i="6" s="1"/>
  <c r="AB63" i="6"/>
  <c r="AC63" i="6" s="1"/>
  <c r="AD63" i="6" s="1"/>
  <c r="AB40" i="6"/>
  <c r="AC40" i="6" s="1"/>
  <c r="AD40" i="6" s="1"/>
  <c r="AC2" i="6" l="1"/>
  <c r="AE3" i="6" s="1"/>
  <c r="AD2" i="6"/>
  <c r="AE4" i="6" l="1"/>
  <c r="AF4" i="6" s="1"/>
  <c r="AG4" i="6" s="1"/>
  <c r="AE22" i="6"/>
  <c r="AF22" i="6" s="1"/>
  <c r="AE27" i="6"/>
  <c r="AF27" i="6" s="1"/>
  <c r="AE56" i="6"/>
  <c r="AF56" i="6" s="1"/>
  <c r="AE24" i="6"/>
  <c r="AF24" i="6" s="1"/>
  <c r="AE32" i="6"/>
  <c r="AF32" i="6" s="1"/>
  <c r="AE63" i="6"/>
  <c r="AF63" i="6" s="1"/>
  <c r="AE47" i="6"/>
  <c r="AF47" i="6" s="1"/>
  <c r="AE7" i="6"/>
  <c r="AF7" i="6" s="1"/>
  <c r="AE54" i="6"/>
  <c r="AF54" i="6" s="1"/>
  <c r="AE10" i="6"/>
  <c r="AF10" i="6" s="1"/>
  <c r="AE36" i="6"/>
  <c r="AF36" i="6" s="1"/>
  <c r="AE62" i="6"/>
  <c r="AF62" i="6" s="1"/>
  <c r="AE9" i="6"/>
  <c r="AF9" i="6" s="1"/>
  <c r="AE28" i="6"/>
  <c r="AF28" i="6" s="1"/>
  <c r="AE42" i="6"/>
  <c r="AF42" i="6" s="1"/>
  <c r="AE31" i="6"/>
  <c r="AF31" i="6" s="1"/>
  <c r="AE43" i="6"/>
  <c r="AF43" i="6" s="1"/>
  <c r="AE41" i="6"/>
  <c r="AF41" i="6" s="1"/>
  <c r="AE21" i="6"/>
  <c r="AF21" i="6" s="1"/>
  <c r="AE40" i="6"/>
  <c r="AF40" i="6" s="1"/>
  <c r="AE38" i="6"/>
  <c r="AF38" i="6" s="1"/>
  <c r="AE14" i="6"/>
  <c r="AF14" i="6" s="1"/>
  <c r="AE52" i="6"/>
  <c r="AF52" i="6" s="1"/>
  <c r="AE13" i="6"/>
  <c r="AF13" i="6" s="1"/>
  <c r="AE59" i="6"/>
  <c r="AF59" i="6" s="1"/>
  <c r="AE49" i="6"/>
  <c r="AF49" i="6" s="1"/>
  <c r="AE15" i="6"/>
  <c r="AF15" i="6" s="1"/>
  <c r="AE18" i="6"/>
  <c r="AF18" i="6" s="1"/>
  <c r="AE51" i="6"/>
  <c r="AF51" i="6" s="1"/>
  <c r="AE11" i="6"/>
  <c r="AF11" i="6" s="1"/>
  <c r="AE58" i="6"/>
  <c r="AF58" i="6" s="1"/>
  <c r="AE16" i="6"/>
  <c r="AF16" i="6" s="1"/>
  <c r="AE35" i="6"/>
  <c r="AF35" i="6" s="1"/>
  <c r="AE45" i="6"/>
  <c r="AF45" i="6" s="1"/>
  <c r="AE5" i="6"/>
  <c r="AF5" i="6" s="1"/>
  <c r="AE8" i="6"/>
  <c r="AF8" i="6" s="1"/>
  <c r="AE25" i="6"/>
  <c r="AF25" i="6" s="1"/>
  <c r="AE61" i="6"/>
  <c r="AF61" i="6" s="1"/>
  <c r="AE17" i="6"/>
  <c r="AF17" i="6" s="1"/>
  <c r="AE57" i="6"/>
  <c r="AF57" i="6" s="1"/>
  <c r="AE29" i="6"/>
  <c r="AF29" i="6" s="1"/>
  <c r="AE26" i="6"/>
  <c r="AF26" i="6" s="1"/>
  <c r="AE20" i="6"/>
  <c r="AF20" i="6" s="1"/>
  <c r="AE39" i="6"/>
  <c r="AF39" i="6" s="1"/>
  <c r="AE30" i="6"/>
  <c r="AF30" i="6" s="1"/>
  <c r="AE33" i="6"/>
  <c r="AF33" i="6" s="1"/>
  <c r="AE55" i="6"/>
  <c r="AF55" i="6" s="1"/>
  <c r="AE19" i="6"/>
  <c r="AF19" i="6" s="1"/>
  <c r="AE44" i="6"/>
  <c r="AF44" i="6" s="1"/>
  <c r="AE23" i="6"/>
  <c r="AF23" i="6" s="1"/>
  <c r="AE60" i="6"/>
  <c r="AF60" i="6" s="1"/>
  <c r="AE6" i="6"/>
  <c r="AF6" i="6" s="1"/>
  <c r="AE53" i="6"/>
  <c r="AF53" i="6" s="1"/>
  <c r="AE37" i="6"/>
  <c r="AF37" i="6" s="1"/>
  <c r="AE48" i="6"/>
  <c r="AF48" i="6" s="1"/>
  <c r="AE50" i="6"/>
  <c r="AF50" i="6" s="1"/>
  <c r="AE46" i="6"/>
  <c r="AF46" i="6" s="1"/>
  <c r="AE12" i="6"/>
  <c r="AF12" i="6" s="1"/>
  <c r="AE34" i="6"/>
  <c r="AF34" i="6" s="1"/>
  <c r="AL3" i="11" l="1"/>
  <c r="AG16" i="6"/>
  <c r="AG13" i="6"/>
  <c r="AG37" i="6"/>
  <c r="AG55" i="6"/>
  <c r="AG29" i="6"/>
  <c r="AG5" i="6"/>
  <c r="AG58" i="6"/>
  <c r="AG49" i="6"/>
  <c r="AG41" i="6"/>
  <c r="AG54" i="6"/>
  <c r="AG32" i="6"/>
  <c r="AG15" i="6"/>
  <c r="AG21" i="6"/>
  <c r="AG33" i="6"/>
  <c r="AG57" i="6"/>
  <c r="AG45" i="6"/>
  <c r="AG52" i="6"/>
  <c r="AG7" i="6"/>
  <c r="AG24" i="6"/>
  <c r="AG27" i="6"/>
  <c r="AG28" i="6"/>
  <c r="AG30" i="6"/>
  <c r="AG17" i="6"/>
  <c r="AG35" i="6"/>
  <c r="AG11" i="6"/>
  <c r="AG14" i="6"/>
  <c r="AG43" i="6"/>
  <c r="AG62" i="6"/>
  <c r="AG47" i="6"/>
  <c r="AG60" i="6"/>
  <c r="AG46" i="6"/>
  <c r="AG9" i="6"/>
  <c r="AG23" i="6"/>
  <c r="AG53" i="6"/>
  <c r="AG44" i="6"/>
  <c r="AG51" i="6"/>
  <c r="AG59" i="6"/>
  <c r="AG38" i="6"/>
  <c r="AG36" i="6"/>
  <c r="AG48" i="6"/>
  <c r="AG18" i="6"/>
  <c r="AG8" i="6"/>
  <c r="AG50" i="6"/>
  <c r="AG34" i="6"/>
  <c r="AG19" i="6"/>
  <c r="AG39" i="6"/>
  <c r="AG40" i="6"/>
  <c r="AG31" i="6"/>
  <c r="AG10" i="6"/>
  <c r="AG56" i="6"/>
  <c r="AG22" i="6"/>
  <c r="AG25" i="6"/>
  <c r="AG26" i="6"/>
  <c r="AG12" i="6"/>
  <c r="AG6" i="6"/>
  <c r="AG20" i="6"/>
  <c r="AG61" i="6"/>
  <c r="AG42" i="6"/>
  <c r="AG63" i="6"/>
  <c r="AF2" i="6"/>
  <c r="AH3" i="6" s="1"/>
  <c r="AG2" i="6" l="1"/>
  <c r="AH16" i="6" l="1"/>
  <c r="AI16" i="6" s="1"/>
  <c r="AJ16" i="6" s="1"/>
  <c r="AH29" i="6"/>
  <c r="AI29" i="6" s="1"/>
  <c r="AJ29" i="6" s="1"/>
  <c r="AH21" i="6"/>
  <c r="AI21" i="6" s="1"/>
  <c r="AJ21" i="6" s="1"/>
  <c r="AH6" i="6"/>
  <c r="AI6" i="6" s="1"/>
  <c r="AJ6" i="6" s="1"/>
  <c r="AH30" i="6"/>
  <c r="AI30" i="6" s="1"/>
  <c r="AJ30" i="6" s="1"/>
  <c r="AH62" i="6"/>
  <c r="AI62" i="6" s="1"/>
  <c r="AJ62" i="6" s="1"/>
  <c r="AH4" i="6"/>
  <c r="AI4" i="6" s="1"/>
  <c r="AJ4" i="6" s="1"/>
  <c r="AH56" i="6"/>
  <c r="AI56" i="6" s="1"/>
  <c r="AJ56" i="6" s="1"/>
  <c r="AH44" i="6"/>
  <c r="AI44" i="6" s="1"/>
  <c r="AJ44" i="6" s="1"/>
  <c r="AH15" i="6"/>
  <c r="AI15" i="6" s="1"/>
  <c r="AJ15" i="6" s="1"/>
  <c r="AH45" i="6"/>
  <c r="AI45" i="6" s="1"/>
  <c r="AJ45" i="6" s="1"/>
  <c r="AH36" i="6"/>
  <c r="AI36" i="6" s="1"/>
  <c r="AJ36" i="6" s="1"/>
  <c r="AH23" i="6"/>
  <c r="AI23" i="6" s="1"/>
  <c r="AJ23" i="6" s="1"/>
  <c r="AH52" i="6"/>
  <c r="AI52" i="6" s="1"/>
  <c r="AJ52" i="6" s="1"/>
  <c r="AH13" i="6"/>
  <c r="AI13" i="6" s="1"/>
  <c r="AJ13" i="6" s="1"/>
  <c r="AH57" i="6"/>
  <c r="AI57" i="6" s="1"/>
  <c r="AJ57" i="6" s="1"/>
  <c r="AH22" i="6"/>
  <c r="AI22" i="6" s="1"/>
  <c r="AJ22" i="6" s="1"/>
  <c r="AH55" i="6"/>
  <c r="AI55" i="6" s="1"/>
  <c r="AJ55" i="6" s="1"/>
  <c r="AH33" i="6"/>
  <c r="AI33" i="6" s="1"/>
  <c r="AJ33" i="6" s="1"/>
  <c r="AH40" i="6"/>
  <c r="AI40" i="6" s="1"/>
  <c r="AJ40" i="6" s="1"/>
  <c r="AH24" i="6"/>
  <c r="AI24" i="6" s="1"/>
  <c r="AJ24" i="6" s="1"/>
  <c r="AH14" i="6"/>
  <c r="AI14" i="6" s="1"/>
  <c r="AJ14" i="6" s="1"/>
  <c r="AH19" i="6"/>
  <c r="AI19" i="6" s="1"/>
  <c r="AJ19" i="6" s="1"/>
  <c r="AH27" i="6"/>
  <c r="AI27" i="6" s="1"/>
  <c r="AJ27" i="6" s="1"/>
  <c r="AH34" i="6"/>
  <c r="AI34" i="6" s="1"/>
  <c r="AJ34" i="6" s="1"/>
  <c r="AH49" i="6"/>
  <c r="AI49" i="6" s="1"/>
  <c r="AJ49" i="6" s="1"/>
  <c r="AH18" i="6"/>
  <c r="AI18" i="6" s="1"/>
  <c r="AJ18" i="6" s="1"/>
  <c r="AH7" i="6"/>
  <c r="AI7" i="6" s="1"/>
  <c r="AJ7" i="6" s="1"/>
  <c r="AH53" i="6"/>
  <c r="AI53" i="6" s="1"/>
  <c r="AJ53" i="6" s="1"/>
  <c r="AH31" i="6"/>
  <c r="AI31" i="6" s="1"/>
  <c r="AJ31" i="6" s="1"/>
  <c r="AH10" i="6"/>
  <c r="AI10" i="6" s="1"/>
  <c r="AJ10" i="6" s="1"/>
  <c r="AH60" i="6"/>
  <c r="AI60" i="6" s="1"/>
  <c r="AJ60" i="6" s="1"/>
  <c r="AH39" i="6"/>
  <c r="AI39" i="6" s="1"/>
  <c r="AJ39" i="6" s="1"/>
  <c r="AH54" i="6"/>
  <c r="AI54" i="6" s="1"/>
  <c r="AJ54" i="6" s="1"/>
  <c r="AH26" i="6"/>
  <c r="AI26" i="6" s="1"/>
  <c r="AJ26" i="6" s="1"/>
  <c r="AH28" i="6"/>
  <c r="AI28" i="6" s="1"/>
  <c r="AJ28" i="6" s="1"/>
  <c r="AH37" i="6"/>
  <c r="AI37" i="6" s="1"/>
  <c r="AJ37" i="6" s="1"/>
  <c r="AH38" i="6"/>
  <c r="AI38" i="6" s="1"/>
  <c r="AJ38" i="6" s="1"/>
  <c r="AH63" i="6"/>
  <c r="AI63" i="6" s="1"/>
  <c r="AJ63" i="6" s="1"/>
  <c r="AH12" i="6"/>
  <c r="AI12" i="6" s="1"/>
  <c r="AJ12" i="6" s="1"/>
  <c r="AH9" i="6"/>
  <c r="AI9" i="6" s="1"/>
  <c r="AJ9" i="6" s="1"/>
  <c r="AH42" i="6"/>
  <c r="AI42" i="6" s="1"/>
  <c r="AJ42" i="6" s="1"/>
  <c r="AH5" i="6"/>
  <c r="AI5" i="6" s="1"/>
  <c r="AJ5" i="6" s="1"/>
  <c r="AH17" i="6"/>
  <c r="AI17" i="6" s="1"/>
  <c r="AJ17" i="6" s="1"/>
  <c r="AH46" i="6"/>
  <c r="AI46" i="6" s="1"/>
  <c r="AJ46" i="6" s="1"/>
  <c r="AH51" i="6"/>
  <c r="AI51" i="6" s="1"/>
  <c r="AJ51" i="6" s="1"/>
  <c r="AH32" i="6"/>
  <c r="AI32" i="6" s="1"/>
  <c r="AJ32" i="6" s="1"/>
  <c r="AH8" i="6"/>
  <c r="AI8" i="6" s="1"/>
  <c r="AJ8" i="6" s="1"/>
  <c r="AH48" i="6"/>
  <c r="AI48" i="6" s="1"/>
  <c r="AJ48" i="6" s="1"/>
  <c r="AH61" i="6"/>
  <c r="AI61" i="6" s="1"/>
  <c r="AJ61" i="6" s="1"/>
  <c r="AH59" i="6"/>
  <c r="AI59" i="6" s="1"/>
  <c r="AJ59" i="6" s="1"/>
  <c r="AH35" i="6"/>
  <c r="AI35" i="6" s="1"/>
  <c r="AJ35" i="6" s="1"/>
  <c r="AH25" i="6"/>
  <c r="AI25" i="6" s="1"/>
  <c r="AJ25" i="6" s="1"/>
  <c r="AH50" i="6"/>
  <c r="AI50" i="6" s="1"/>
  <c r="AJ50" i="6" s="1"/>
  <c r="AH43" i="6"/>
  <c r="AI43" i="6" s="1"/>
  <c r="AJ43" i="6" s="1"/>
  <c r="AH11" i="6"/>
  <c r="AI11" i="6" s="1"/>
  <c r="AJ11" i="6" s="1"/>
  <c r="AH58" i="6"/>
  <c r="AI58" i="6" s="1"/>
  <c r="AJ58" i="6" s="1"/>
  <c r="AH20" i="6"/>
  <c r="AI20" i="6" s="1"/>
  <c r="AJ20" i="6" s="1"/>
  <c r="AH47" i="6"/>
  <c r="AI47" i="6" s="1"/>
  <c r="AJ47" i="6" s="1"/>
  <c r="AH41" i="6"/>
  <c r="AI41" i="6" s="1"/>
  <c r="AJ41" i="6" s="1"/>
  <c r="AI2" i="6" l="1"/>
  <c r="AK3" i="6" s="1"/>
  <c r="AJ2" i="6"/>
  <c r="AK13" i="6" l="1"/>
  <c r="AL13" i="6" s="1"/>
  <c r="AM13" i="6" s="1"/>
  <c r="AP13" i="6" s="1"/>
  <c r="K5" i="12" s="1"/>
  <c r="AK50" i="6"/>
  <c r="AL50" i="6" s="1"/>
  <c r="AM50" i="6" s="1"/>
  <c r="AK33" i="6"/>
  <c r="AL33" i="6" s="1"/>
  <c r="AM33" i="6" s="1"/>
  <c r="AK40" i="6"/>
  <c r="AL40" i="6" s="1"/>
  <c r="AM40" i="6" s="1"/>
  <c r="AK32" i="6"/>
  <c r="AL32" i="6" s="1"/>
  <c r="AM32" i="6" s="1"/>
  <c r="AK21" i="6"/>
  <c r="AL21" i="6" s="1"/>
  <c r="AM21" i="6" s="1"/>
  <c r="AK43" i="6"/>
  <c r="AL43" i="6" s="1"/>
  <c r="AM43" i="6" s="1"/>
  <c r="AK18" i="6"/>
  <c r="AL18" i="6" s="1"/>
  <c r="AM18" i="6" s="1"/>
  <c r="AP18" i="6" s="1"/>
  <c r="P5" i="12" s="1"/>
  <c r="AK48" i="6"/>
  <c r="AL48" i="6" s="1"/>
  <c r="AM48" i="6" s="1"/>
  <c r="AK6" i="6"/>
  <c r="AL6" i="6" s="1"/>
  <c r="AM6" i="6" s="1"/>
  <c r="AP6" i="6" s="1"/>
  <c r="D5" i="12" s="1"/>
  <c r="AK11" i="6"/>
  <c r="AL11" i="6" s="1"/>
  <c r="AM11" i="6" s="1"/>
  <c r="AP11" i="6" s="1"/>
  <c r="I5" i="12" s="1"/>
  <c r="AK36" i="6"/>
  <c r="AL36" i="6" s="1"/>
  <c r="AM36" i="6" s="1"/>
  <c r="AK16" i="6"/>
  <c r="AL16" i="6" s="1"/>
  <c r="AM16" i="6" s="1"/>
  <c r="AP16" i="6" s="1"/>
  <c r="N5" i="12" s="1"/>
  <c r="AK51" i="6"/>
  <c r="AL51" i="6" s="1"/>
  <c r="AM51" i="6" s="1"/>
  <c r="AK42" i="6"/>
  <c r="AL42" i="6" s="1"/>
  <c r="AM42" i="6" s="1"/>
  <c r="AK28" i="6"/>
  <c r="AL28" i="6" s="1"/>
  <c r="AM28" i="6" s="1"/>
  <c r="AK58" i="6"/>
  <c r="AL58" i="6" s="1"/>
  <c r="AM58" i="6" s="1"/>
  <c r="AK7" i="6"/>
  <c r="AL7" i="6" s="1"/>
  <c r="AM7" i="6" s="1"/>
  <c r="AP7" i="6" s="1"/>
  <c r="E5" i="12" s="1"/>
  <c r="AK59" i="6"/>
  <c r="AL59" i="6" s="1"/>
  <c r="AM59" i="6" s="1"/>
  <c r="AK61" i="6"/>
  <c r="AL61" i="6" s="1"/>
  <c r="AM61" i="6" s="1"/>
  <c r="AK29" i="6"/>
  <c r="AL29" i="6" s="1"/>
  <c r="AM29" i="6" s="1"/>
  <c r="AK39" i="6"/>
  <c r="AL39" i="6" s="1"/>
  <c r="AM39" i="6" s="1"/>
  <c r="AK62" i="6"/>
  <c r="AL62" i="6" s="1"/>
  <c r="AM62" i="6" s="1"/>
  <c r="AK26" i="6"/>
  <c r="AL26" i="6" s="1"/>
  <c r="AM26" i="6" s="1"/>
  <c r="AK37" i="6"/>
  <c r="AL37" i="6" s="1"/>
  <c r="AM37" i="6" s="1"/>
  <c r="AK44" i="6"/>
  <c r="AL44" i="6" s="1"/>
  <c r="AM44" i="6" s="1"/>
  <c r="AK55" i="6"/>
  <c r="AL55" i="6" s="1"/>
  <c r="AM55" i="6" s="1"/>
  <c r="AK34" i="6"/>
  <c r="AL34" i="6" s="1"/>
  <c r="AM34" i="6" s="1"/>
  <c r="AK5" i="6"/>
  <c r="AL5" i="6" s="1"/>
  <c r="AM5" i="6" s="1"/>
  <c r="AP5" i="6" s="1"/>
  <c r="C5" i="12" s="1"/>
  <c r="AK49" i="6"/>
  <c r="AL49" i="6" s="1"/>
  <c r="AM49" i="6" s="1"/>
  <c r="AK4" i="6"/>
  <c r="AL4" i="6" s="1"/>
  <c r="AM4" i="6" s="1"/>
  <c r="AK63" i="6"/>
  <c r="AL63" i="6" s="1"/>
  <c r="AM63" i="6" s="1"/>
  <c r="AK38" i="6"/>
  <c r="AL38" i="6" s="1"/>
  <c r="AM38" i="6" s="1"/>
  <c r="AK52" i="6"/>
  <c r="AL52" i="6" s="1"/>
  <c r="AM52" i="6" s="1"/>
  <c r="AK8" i="6"/>
  <c r="AL8" i="6" s="1"/>
  <c r="AM8" i="6" s="1"/>
  <c r="AP8" i="6" s="1"/>
  <c r="F5" i="12" s="1"/>
  <c r="AK46" i="6"/>
  <c r="AL46" i="6" s="1"/>
  <c r="AM46" i="6" s="1"/>
  <c r="AK15" i="6"/>
  <c r="AL15" i="6" s="1"/>
  <c r="AM15" i="6" s="1"/>
  <c r="AP15" i="6" s="1"/>
  <c r="M5" i="12" s="1"/>
  <c r="AK25" i="6"/>
  <c r="AL25" i="6" s="1"/>
  <c r="AM25" i="6" s="1"/>
  <c r="AK41" i="6"/>
  <c r="AL41" i="6" s="1"/>
  <c r="AM41" i="6" s="1"/>
  <c r="AK10" i="6"/>
  <c r="AL10" i="6" s="1"/>
  <c r="AM10" i="6" s="1"/>
  <c r="AP10" i="6" s="1"/>
  <c r="H5" i="12" s="1"/>
  <c r="AK12" i="6"/>
  <c r="AL12" i="6" s="1"/>
  <c r="AM12" i="6" s="1"/>
  <c r="AP12" i="6" s="1"/>
  <c r="J5" i="12" s="1"/>
  <c r="AK53" i="6"/>
  <c r="AL53" i="6" s="1"/>
  <c r="AM53" i="6" s="1"/>
  <c r="AK27" i="6"/>
  <c r="AL27" i="6" s="1"/>
  <c r="AM27" i="6" s="1"/>
  <c r="AK47" i="6"/>
  <c r="AL47" i="6" s="1"/>
  <c r="AM47" i="6" s="1"/>
  <c r="AK30" i="6"/>
  <c r="AL30" i="6" s="1"/>
  <c r="AM30" i="6" s="1"/>
  <c r="AK57" i="6"/>
  <c r="AL57" i="6" s="1"/>
  <c r="AM57" i="6" s="1"/>
  <c r="AK45" i="6"/>
  <c r="AL45" i="6" s="1"/>
  <c r="AM45" i="6" s="1"/>
  <c r="AK17" i="6"/>
  <c r="AL17" i="6" s="1"/>
  <c r="AM17" i="6" s="1"/>
  <c r="AP17" i="6" s="1"/>
  <c r="O5" i="12" s="1"/>
  <c r="AK22" i="6"/>
  <c r="AL22" i="6" s="1"/>
  <c r="AM22" i="6" s="1"/>
  <c r="AK19" i="6"/>
  <c r="AL19" i="6" s="1"/>
  <c r="AM19" i="6" s="1"/>
  <c r="AK24" i="6"/>
  <c r="AL24" i="6" s="1"/>
  <c r="AM24" i="6" s="1"/>
  <c r="AK20" i="6"/>
  <c r="AL20" i="6" s="1"/>
  <c r="AM20" i="6" s="1"/>
  <c r="AK14" i="6"/>
  <c r="AL14" i="6" s="1"/>
  <c r="AM14" i="6" s="1"/>
  <c r="AP14" i="6" s="1"/>
  <c r="L5" i="12" s="1"/>
  <c r="AK23" i="6"/>
  <c r="AL23" i="6" s="1"/>
  <c r="AM23" i="6" s="1"/>
  <c r="AK31" i="6"/>
  <c r="AL31" i="6" s="1"/>
  <c r="AM31" i="6" s="1"/>
  <c r="AK54" i="6"/>
  <c r="AL54" i="6" s="1"/>
  <c r="AM54" i="6" s="1"/>
  <c r="AK35" i="6"/>
  <c r="AL35" i="6" s="1"/>
  <c r="AM35" i="6" s="1"/>
  <c r="AK56" i="6"/>
  <c r="AL56" i="6" s="1"/>
  <c r="AM56" i="6" s="1"/>
  <c r="AK9" i="6"/>
  <c r="AL9" i="6" s="1"/>
  <c r="AM9" i="6" s="1"/>
  <c r="AP9" i="6" s="1"/>
  <c r="G5" i="12" s="1"/>
  <c r="AK60" i="6"/>
  <c r="AL60" i="6" s="1"/>
  <c r="AM60" i="6" s="1"/>
  <c r="AP4" i="6" l="1"/>
  <c r="B5" i="12" s="1"/>
  <c r="AM1" i="6"/>
  <c r="AM2" i="6"/>
  <c r="K13" i="12"/>
  <c r="K21" i="12"/>
  <c r="K9" i="12"/>
  <c r="K19" i="12"/>
  <c r="K25" i="12"/>
  <c r="K17" i="12"/>
  <c r="K15" i="12"/>
  <c r="K7" i="12"/>
  <c r="K23" i="12"/>
  <c r="K11" i="12"/>
  <c r="K27" i="12"/>
  <c r="M15" i="12"/>
  <c r="M23" i="12"/>
  <c r="M11" i="12"/>
  <c r="M21" i="12"/>
  <c r="M27" i="12"/>
  <c r="M9" i="12"/>
  <c r="M19" i="12"/>
  <c r="M25" i="12"/>
  <c r="M17" i="12"/>
  <c r="M7" i="12"/>
  <c r="M13" i="12"/>
  <c r="C13" i="12"/>
  <c r="C21" i="12"/>
  <c r="C11" i="12"/>
  <c r="C25" i="12"/>
  <c r="C9" i="12"/>
  <c r="C19" i="12"/>
  <c r="C7" i="12"/>
  <c r="C17" i="12"/>
  <c r="C15" i="12"/>
  <c r="C27" i="12"/>
  <c r="C23" i="12"/>
  <c r="N11" i="12"/>
  <c r="N19" i="12"/>
  <c r="N23" i="12"/>
  <c r="N21" i="12"/>
  <c r="N27" i="12"/>
  <c r="N9" i="12"/>
  <c r="N13" i="12"/>
  <c r="N25" i="12"/>
  <c r="N17" i="12"/>
  <c r="N15" i="12"/>
  <c r="N7" i="12"/>
  <c r="G9" i="12"/>
  <c r="G17" i="12"/>
  <c r="G15" i="12"/>
  <c r="G13" i="12"/>
  <c r="G23" i="12"/>
  <c r="G27" i="12"/>
  <c r="G11" i="12"/>
  <c r="G21" i="12"/>
  <c r="G25" i="12"/>
  <c r="G19" i="12"/>
  <c r="G7" i="12"/>
  <c r="F11" i="12"/>
  <c r="F19" i="12"/>
  <c r="F13" i="12"/>
  <c r="F23" i="12"/>
  <c r="F27" i="12"/>
  <c r="F21" i="12"/>
  <c r="F25" i="12"/>
  <c r="F9" i="12"/>
  <c r="F17" i="12"/>
  <c r="F7" i="12"/>
  <c r="F15" i="12"/>
  <c r="E15" i="12"/>
  <c r="E23" i="12"/>
  <c r="E13" i="12"/>
  <c r="E27" i="12"/>
  <c r="E11" i="12"/>
  <c r="E21" i="12"/>
  <c r="E25" i="12"/>
  <c r="E9" i="12"/>
  <c r="E19" i="12"/>
  <c r="E17" i="12"/>
  <c r="E7" i="12"/>
  <c r="I11" i="12"/>
  <c r="I19" i="12"/>
  <c r="I17" i="12"/>
  <c r="I7" i="12"/>
  <c r="H16" i="11" s="1"/>
  <c r="I16" i="11" s="1"/>
  <c r="I15" i="12"/>
  <c r="I13" i="12"/>
  <c r="I23" i="12"/>
  <c r="I27" i="12"/>
  <c r="I21" i="12"/>
  <c r="I9" i="12"/>
  <c r="I25" i="12"/>
  <c r="H13" i="12"/>
  <c r="H21" i="12"/>
  <c r="H7" i="12"/>
  <c r="H15" i="12"/>
  <c r="H17" i="12"/>
  <c r="H23" i="12"/>
  <c r="H27" i="12"/>
  <c r="H11" i="12"/>
  <c r="H9" i="12"/>
  <c r="H25" i="12"/>
  <c r="H19" i="12"/>
  <c r="O9" i="12"/>
  <c r="O17" i="12"/>
  <c r="O13" i="12"/>
  <c r="O23" i="12"/>
  <c r="O11" i="12"/>
  <c r="O21" i="12"/>
  <c r="O27" i="12"/>
  <c r="O19" i="12"/>
  <c r="O7" i="12"/>
  <c r="O25" i="12"/>
  <c r="O15" i="12"/>
  <c r="D9" i="12"/>
  <c r="D17" i="12"/>
  <c r="D23" i="12"/>
  <c r="D11" i="12"/>
  <c r="D21" i="12"/>
  <c r="D25" i="12"/>
  <c r="D13" i="12"/>
  <c r="D19" i="12"/>
  <c r="D7" i="12"/>
  <c r="D27" i="12"/>
  <c r="D15" i="12"/>
  <c r="L9" i="12"/>
  <c r="L17" i="12"/>
  <c r="L19" i="12"/>
  <c r="L25" i="12"/>
  <c r="L27" i="12"/>
  <c r="L11" i="12"/>
  <c r="L21" i="12"/>
  <c r="L15" i="12"/>
  <c r="L7" i="12"/>
  <c r="L13" i="12"/>
  <c r="L23" i="12"/>
  <c r="J15" i="12"/>
  <c r="J23" i="12"/>
  <c r="J17" i="12"/>
  <c r="J7" i="12"/>
  <c r="H17" i="11" s="1"/>
  <c r="I17" i="11" s="1"/>
  <c r="J17" i="11" s="1"/>
  <c r="J25" i="12"/>
  <c r="J13" i="12"/>
  <c r="J9" i="12"/>
  <c r="J11" i="12"/>
  <c r="J27" i="12"/>
  <c r="J21" i="12"/>
  <c r="J19" i="12"/>
  <c r="P13" i="12"/>
  <c r="P21" i="12"/>
  <c r="P7" i="12"/>
  <c r="P23" i="12"/>
  <c r="P11" i="12"/>
  <c r="P9" i="12"/>
  <c r="P27" i="12"/>
  <c r="P15" i="12"/>
  <c r="P19" i="12"/>
  <c r="P17" i="12"/>
  <c r="P25" i="12"/>
  <c r="AP29" i="6"/>
  <c r="AA5" i="12" s="1"/>
  <c r="AP24" i="6"/>
  <c r="V5" i="12" s="1"/>
  <c r="AP27" i="6"/>
  <c r="Y5" i="12" s="1"/>
  <c r="AP46" i="6"/>
  <c r="AR5" i="12" s="1"/>
  <c r="AP34" i="6"/>
  <c r="AF5" i="12" s="1"/>
  <c r="AP61" i="6"/>
  <c r="BG5" i="12" s="1"/>
  <c r="AP21" i="6"/>
  <c r="S5" i="12" s="1"/>
  <c r="AP60" i="6"/>
  <c r="BF5" i="12" s="1"/>
  <c r="AP51" i="6"/>
  <c r="AW5" i="12" s="1"/>
  <c r="AP56" i="6"/>
  <c r="BB5" i="12" s="1"/>
  <c r="AP19" i="6"/>
  <c r="Q5" i="12" s="1"/>
  <c r="AP53" i="6"/>
  <c r="AY5" i="12" s="1"/>
  <c r="AP55" i="6"/>
  <c r="BA5" i="12" s="1"/>
  <c r="AP59" i="6"/>
  <c r="BE5" i="12" s="1"/>
  <c r="AP36" i="6"/>
  <c r="AH5" i="12" s="1"/>
  <c r="AP32" i="6"/>
  <c r="AD5" i="12" s="1"/>
  <c r="AP20" i="6"/>
  <c r="R5" i="12" s="1"/>
  <c r="AP35" i="6"/>
  <c r="AG5" i="12" s="1"/>
  <c r="AP37" i="6"/>
  <c r="AI5" i="12" s="1"/>
  <c r="AP33" i="6"/>
  <c r="AE5" i="12" s="1"/>
  <c r="AP22" i="6"/>
  <c r="T5" i="12" s="1"/>
  <c r="AP52" i="6"/>
  <c r="AX5" i="12" s="1"/>
  <c r="AP40" i="6"/>
  <c r="AL5" i="12" s="1"/>
  <c r="AP38" i="6"/>
  <c r="AJ5" i="12" s="1"/>
  <c r="AP31" i="6"/>
  <c r="AC5" i="12" s="1"/>
  <c r="AP45" i="6"/>
  <c r="AQ5" i="12" s="1"/>
  <c r="AP41" i="6"/>
  <c r="AM5" i="12" s="1"/>
  <c r="AP63" i="6"/>
  <c r="BI5" i="12" s="1"/>
  <c r="AP26" i="6"/>
  <c r="X5" i="12" s="1"/>
  <c r="AP58" i="6"/>
  <c r="BD5" i="12" s="1"/>
  <c r="AP48" i="6"/>
  <c r="AT5" i="12" s="1"/>
  <c r="AP50" i="6"/>
  <c r="AV5" i="12" s="1"/>
  <c r="AP54" i="6"/>
  <c r="AZ5" i="12" s="1"/>
  <c r="AP57" i="6"/>
  <c r="BC5" i="12" s="1"/>
  <c r="AP62" i="6"/>
  <c r="BH5" i="12" s="1"/>
  <c r="AP28" i="6"/>
  <c r="Z5" i="12" s="1"/>
  <c r="AP47" i="6"/>
  <c r="AS5" i="12" s="1"/>
  <c r="AP44" i="6"/>
  <c r="AP5" i="12" s="1"/>
  <c r="AP23" i="6"/>
  <c r="U5" i="12" s="1"/>
  <c r="AP30" i="6"/>
  <c r="AB5" i="12" s="1"/>
  <c r="AP25" i="6"/>
  <c r="W5" i="12" s="1"/>
  <c r="AP49" i="6"/>
  <c r="AU5" i="12" s="1"/>
  <c r="AP39" i="6"/>
  <c r="AK5" i="12" s="1"/>
  <c r="AP42" i="6"/>
  <c r="AN5" i="12" s="1"/>
  <c r="AP43" i="6"/>
  <c r="AO5" i="12" s="1"/>
  <c r="AL2" i="6"/>
  <c r="H8" i="11" l="1"/>
  <c r="I8" i="11" s="1"/>
  <c r="J8" i="11" s="1"/>
  <c r="K8" i="11" s="1"/>
  <c r="L8" i="11" s="1"/>
  <c r="H5" i="11"/>
  <c r="I5" i="11" s="1"/>
  <c r="H18" i="11"/>
  <c r="I18" i="11" s="1"/>
  <c r="J18" i="11" s="1"/>
  <c r="K18" i="11" s="1"/>
  <c r="L18" i="11" s="1"/>
  <c r="M18" i="11" s="1"/>
  <c r="N18" i="11" s="1"/>
  <c r="AN18" i="11" s="1"/>
  <c r="H13" i="11"/>
  <c r="I13" i="11" s="1"/>
  <c r="J13" i="11" s="1"/>
  <c r="K13" i="11" s="1"/>
  <c r="L13" i="11" s="1"/>
  <c r="M13" i="11" s="1"/>
  <c r="N13" i="11" s="1"/>
  <c r="AN13" i="11" s="1"/>
  <c r="H14" i="11"/>
  <c r="I14" i="11" s="1"/>
  <c r="J14" i="11" s="1"/>
  <c r="K14" i="11" s="1"/>
  <c r="L14" i="11" s="1"/>
  <c r="M14" i="11" s="1"/>
  <c r="N14" i="11" s="1"/>
  <c r="AN14" i="11" s="1"/>
  <c r="H10" i="11"/>
  <c r="I10" i="11" s="1"/>
  <c r="J10" i="11" s="1"/>
  <c r="K10" i="11" s="1"/>
  <c r="L10" i="11" s="1"/>
  <c r="H7" i="11"/>
  <c r="I7" i="11" s="1"/>
  <c r="J7" i="11" s="1"/>
  <c r="K7" i="11" s="1"/>
  <c r="L7" i="11" s="1"/>
  <c r="M7" i="11" s="1"/>
  <c r="AP2" i="6"/>
  <c r="AP1" i="6"/>
  <c r="H9" i="11"/>
  <c r="I9" i="11" s="1"/>
  <c r="J9" i="11" s="1"/>
  <c r="K9" i="11" s="1"/>
  <c r="L9" i="11" s="1"/>
  <c r="M9" i="11" s="1"/>
  <c r="N9" i="11" s="1"/>
  <c r="AN9" i="11" s="1"/>
  <c r="H12" i="11"/>
  <c r="I12" i="11" s="1"/>
  <c r="J12" i="11" s="1"/>
  <c r="K12" i="11" s="1"/>
  <c r="L12" i="11" s="1"/>
  <c r="M12" i="11" s="1"/>
  <c r="N12" i="11" s="1"/>
  <c r="AN12" i="11" s="1"/>
  <c r="K17" i="11"/>
  <c r="L17" i="11" s="1"/>
  <c r="J5" i="11"/>
  <c r="K5" i="11" s="1"/>
  <c r="L5" i="11" s="1"/>
  <c r="J16" i="11"/>
  <c r="K16" i="11" s="1"/>
  <c r="L16" i="11" s="1"/>
  <c r="U15" i="12"/>
  <c r="U19" i="12"/>
  <c r="U25" i="12"/>
  <c r="U7" i="12"/>
  <c r="U21" i="12"/>
  <c r="U9" i="12"/>
  <c r="U27" i="12"/>
  <c r="U13" i="12"/>
  <c r="U23" i="12"/>
  <c r="U11" i="12"/>
  <c r="U17" i="12"/>
  <c r="BD7" i="12"/>
  <c r="BD9" i="12"/>
  <c r="BD11" i="12"/>
  <c r="BD15" i="12"/>
  <c r="BD13" i="12"/>
  <c r="BD17" i="12"/>
  <c r="BD19" i="12"/>
  <c r="BD21" i="12"/>
  <c r="BD25" i="12"/>
  <c r="BD23" i="12"/>
  <c r="BD27" i="12"/>
  <c r="Q7" i="12"/>
  <c r="H24" i="11" s="1"/>
  <c r="I24" i="11" s="1"/>
  <c r="J24" i="11" s="1"/>
  <c r="Q9" i="12"/>
  <c r="Q11" i="12"/>
  <c r="Q13" i="12"/>
  <c r="Q15" i="12"/>
  <c r="Q17" i="12"/>
  <c r="Q23" i="12"/>
  <c r="Q19" i="12"/>
  <c r="Q25" i="12"/>
  <c r="Q21" i="12"/>
  <c r="Q27" i="12"/>
  <c r="BF7" i="12"/>
  <c r="BF9" i="12"/>
  <c r="BF13" i="12"/>
  <c r="BF11" i="12"/>
  <c r="BF15" i="12"/>
  <c r="BF21" i="12"/>
  <c r="BF19" i="12"/>
  <c r="BF17" i="12"/>
  <c r="BF23" i="12"/>
  <c r="BF27" i="12"/>
  <c r="BF25" i="12"/>
  <c r="V7" i="12"/>
  <c r="V11" i="12"/>
  <c r="V13" i="12"/>
  <c r="V9" i="12"/>
  <c r="V15" i="12"/>
  <c r="V17" i="12"/>
  <c r="V19" i="12"/>
  <c r="V21" i="12"/>
  <c r="V23" i="12"/>
  <c r="V27" i="12"/>
  <c r="V25" i="12"/>
  <c r="AO9" i="12"/>
  <c r="AO7" i="12"/>
  <c r="AO11" i="12"/>
  <c r="AO13" i="12"/>
  <c r="AO19" i="12"/>
  <c r="AO15" i="12"/>
  <c r="AO21" i="12"/>
  <c r="AO17" i="12"/>
  <c r="AO25" i="12"/>
  <c r="AO27" i="12"/>
  <c r="AO23" i="12"/>
  <c r="BC9" i="12"/>
  <c r="BC13" i="12"/>
  <c r="BC7" i="12"/>
  <c r="BC11" i="12"/>
  <c r="BC17" i="12"/>
  <c r="BC15" i="12"/>
  <c r="BC19" i="12"/>
  <c r="BC23" i="12"/>
  <c r="BC21" i="12"/>
  <c r="BC25" i="12"/>
  <c r="BC27" i="12"/>
  <c r="X7" i="12"/>
  <c r="X9" i="12"/>
  <c r="X11" i="12"/>
  <c r="X13" i="12"/>
  <c r="X15" i="12"/>
  <c r="X17" i="12"/>
  <c r="X21" i="12"/>
  <c r="X23" i="12"/>
  <c r="X27" i="12"/>
  <c r="X19" i="12"/>
  <c r="X25" i="12"/>
  <c r="BB7" i="12"/>
  <c r="BB11" i="12"/>
  <c r="BB13" i="12"/>
  <c r="BB9" i="12"/>
  <c r="BB17" i="12"/>
  <c r="BB15" i="12"/>
  <c r="BB23" i="12"/>
  <c r="BB19" i="12"/>
  <c r="BB25" i="12"/>
  <c r="BB21" i="12"/>
  <c r="BB27" i="12"/>
  <c r="AN7" i="12"/>
  <c r="AN11" i="12"/>
  <c r="AN15" i="12"/>
  <c r="AN9" i="12"/>
  <c r="AN13" i="12"/>
  <c r="AN17" i="12"/>
  <c r="AN21" i="12"/>
  <c r="AN23" i="12"/>
  <c r="AN19" i="12"/>
  <c r="AN27" i="12"/>
  <c r="AN25" i="12"/>
  <c r="BI19" i="12"/>
  <c r="BI25" i="12"/>
  <c r="BI7" i="12"/>
  <c r="BI21" i="12"/>
  <c r="BI15" i="12"/>
  <c r="BI9" i="12"/>
  <c r="BI27" i="12"/>
  <c r="BI13" i="12"/>
  <c r="BI23" i="12"/>
  <c r="BI11" i="12"/>
  <c r="BI17" i="12"/>
  <c r="AK25" i="12"/>
  <c r="AK7" i="12"/>
  <c r="AK21" i="12"/>
  <c r="AK9" i="12"/>
  <c r="AK27" i="12"/>
  <c r="AK13" i="12"/>
  <c r="AK23" i="12"/>
  <c r="AK11" i="12"/>
  <c r="AK17" i="12"/>
  <c r="AK15" i="12"/>
  <c r="AK19" i="12"/>
  <c r="AS11" i="12"/>
  <c r="AS17" i="12"/>
  <c r="AS15" i="12"/>
  <c r="AS19" i="12"/>
  <c r="AS25" i="12"/>
  <c r="AS7" i="12"/>
  <c r="AS21" i="12"/>
  <c r="AS23" i="12"/>
  <c r="AS9" i="12"/>
  <c r="AS27" i="12"/>
  <c r="AS13" i="12"/>
  <c r="AM9" i="12"/>
  <c r="AM7" i="12"/>
  <c r="AM11" i="12"/>
  <c r="AM13" i="12"/>
  <c r="AM15" i="12"/>
  <c r="AM17" i="12"/>
  <c r="AM19" i="12"/>
  <c r="AM23" i="12"/>
  <c r="AM21" i="12"/>
  <c r="AM25" i="12"/>
  <c r="AM27" i="12"/>
  <c r="AJ7" i="12"/>
  <c r="H43" i="11" s="1"/>
  <c r="I43" i="11" s="1"/>
  <c r="J43" i="11" s="1"/>
  <c r="AJ9" i="12"/>
  <c r="AJ13" i="12"/>
  <c r="AJ17" i="12"/>
  <c r="AJ11" i="12"/>
  <c r="AJ19" i="12"/>
  <c r="AJ21" i="12"/>
  <c r="AJ23" i="12"/>
  <c r="AJ15" i="12"/>
  <c r="AJ25" i="12"/>
  <c r="AJ27" i="12"/>
  <c r="R11" i="12"/>
  <c r="R9" i="12"/>
  <c r="R7" i="12"/>
  <c r="R13" i="12"/>
  <c r="R15" i="12"/>
  <c r="R17" i="12"/>
  <c r="R19" i="12"/>
  <c r="R21" i="12"/>
  <c r="R23" i="12"/>
  <c r="R25" i="12"/>
  <c r="R27" i="12"/>
  <c r="AD9" i="12"/>
  <c r="AD11" i="12"/>
  <c r="AD13" i="12"/>
  <c r="AD7" i="12"/>
  <c r="AD15" i="12"/>
  <c r="AD17" i="12"/>
  <c r="AD19" i="12"/>
  <c r="AD23" i="12"/>
  <c r="AD25" i="12"/>
  <c r="AD21" i="12"/>
  <c r="AD27" i="12"/>
  <c r="S7" i="12"/>
  <c r="H26" i="11" s="1"/>
  <c r="I26" i="11" s="1"/>
  <c r="S9" i="12"/>
  <c r="S11" i="12"/>
  <c r="S13" i="12"/>
  <c r="S15" i="12"/>
  <c r="S19" i="12"/>
  <c r="S17" i="12"/>
  <c r="S23" i="12"/>
  <c r="S25" i="12"/>
  <c r="S21" i="12"/>
  <c r="S27" i="12"/>
  <c r="AU7" i="12"/>
  <c r="AU9" i="12"/>
  <c r="AU13" i="12"/>
  <c r="AU15" i="12"/>
  <c r="AU11" i="12"/>
  <c r="AU17" i="12"/>
  <c r="AU19" i="12"/>
  <c r="AU23" i="12"/>
  <c r="AU21" i="12"/>
  <c r="AU25" i="12"/>
  <c r="AU27" i="12"/>
  <c r="AQ7" i="12"/>
  <c r="AQ9" i="12"/>
  <c r="AQ11" i="12"/>
  <c r="AQ13" i="12"/>
  <c r="AQ17" i="12"/>
  <c r="AQ19" i="12"/>
  <c r="AQ21" i="12"/>
  <c r="AQ15" i="12"/>
  <c r="AQ23" i="12"/>
  <c r="AQ25" i="12"/>
  <c r="AQ27" i="12"/>
  <c r="AL7" i="12"/>
  <c r="H45" i="11" s="1"/>
  <c r="I45" i="11" s="1"/>
  <c r="J45" i="11" s="1"/>
  <c r="AL11" i="12"/>
  <c r="AL9" i="12"/>
  <c r="AL15" i="12"/>
  <c r="AL13" i="12"/>
  <c r="AL21" i="12"/>
  <c r="AL17" i="12"/>
  <c r="AL25" i="12"/>
  <c r="AL23" i="12"/>
  <c r="AL27" i="12"/>
  <c r="AL19" i="12"/>
  <c r="AE7" i="12"/>
  <c r="H38" i="11" s="1"/>
  <c r="I38" i="11" s="1"/>
  <c r="J38" i="11" s="1"/>
  <c r="AE9" i="12"/>
  <c r="AE11" i="12"/>
  <c r="AE15" i="12"/>
  <c r="AE13" i="12"/>
  <c r="AE17" i="12"/>
  <c r="AE21" i="12"/>
  <c r="AE19" i="12"/>
  <c r="AE23" i="12"/>
  <c r="AE27" i="12"/>
  <c r="AE25" i="12"/>
  <c r="AH7" i="12"/>
  <c r="H41" i="11" s="1"/>
  <c r="I41" i="11" s="1"/>
  <c r="J41" i="11" s="1"/>
  <c r="AH9" i="12"/>
  <c r="AH11" i="12"/>
  <c r="AH13" i="12"/>
  <c r="AH17" i="12"/>
  <c r="AH19" i="12"/>
  <c r="AH15" i="12"/>
  <c r="AH21" i="12"/>
  <c r="AH25" i="12"/>
  <c r="AH27" i="12"/>
  <c r="AH23" i="12"/>
  <c r="BG9" i="12"/>
  <c r="BG7" i="12"/>
  <c r="BG11" i="12"/>
  <c r="BG13" i="12"/>
  <c r="BG15" i="12"/>
  <c r="BG19" i="12"/>
  <c r="BG21" i="12"/>
  <c r="BG17" i="12"/>
  <c r="BG23" i="12"/>
  <c r="BG25" i="12"/>
  <c r="BG27" i="12"/>
  <c r="W9" i="12"/>
  <c r="W7" i="12"/>
  <c r="W11" i="12"/>
  <c r="W13" i="12"/>
  <c r="W19" i="12"/>
  <c r="W21" i="12"/>
  <c r="W15" i="12"/>
  <c r="W17" i="12"/>
  <c r="W23" i="12"/>
  <c r="W27" i="12"/>
  <c r="W25" i="12"/>
  <c r="AZ7" i="12"/>
  <c r="H59" i="11" s="1"/>
  <c r="I59" i="11" s="1"/>
  <c r="J59" i="11" s="1"/>
  <c r="AZ9" i="12"/>
  <c r="AZ11" i="12"/>
  <c r="AZ13" i="12"/>
  <c r="AZ17" i="12"/>
  <c r="AZ15" i="12"/>
  <c r="AZ19" i="12"/>
  <c r="AZ21" i="12"/>
  <c r="AZ25" i="12"/>
  <c r="AZ23" i="12"/>
  <c r="AZ27" i="12"/>
  <c r="AC7" i="12"/>
  <c r="H36" i="11" s="1"/>
  <c r="I36" i="11" s="1"/>
  <c r="J36" i="11" s="1"/>
  <c r="AC21" i="12"/>
  <c r="AC25" i="12"/>
  <c r="AC9" i="12"/>
  <c r="AC27" i="12"/>
  <c r="AC13" i="12"/>
  <c r="AC23" i="12"/>
  <c r="AC11" i="12"/>
  <c r="AC17" i="12"/>
  <c r="AC15" i="12"/>
  <c r="AC19" i="12"/>
  <c r="AX9" i="12"/>
  <c r="AX7" i="12"/>
  <c r="H57" i="11" s="1"/>
  <c r="I57" i="11" s="1"/>
  <c r="J57" i="11" s="1"/>
  <c r="AX11" i="12"/>
  <c r="AX13" i="12"/>
  <c r="AX15" i="12"/>
  <c r="AX19" i="12"/>
  <c r="AX21" i="12"/>
  <c r="AX17" i="12"/>
  <c r="AX23" i="12"/>
  <c r="AX25" i="12"/>
  <c r="AX27" i="12"/>
  <c r="AI7" i="12"/>
  <c r="AI11" i="12"/>
  <c r="AI9" i="12"/>
  <c r="AI13" i="12"/>
  <c r="AI17" i="12"/>
  <c r="AI15" i="12"/>
  <c r="AI21" i="12"/>
  <c r="AI23" i="12"/>
  <c r="AI19" i="12"/>
  <c r="AI25" i="12"/>
  <c r="AI27" i="12"/>
  <c r="BE9" i="12"/>
  <c r="BE7" i="12"/>
  <c r="H15" i="11" s="1"/>
  <c r="I15" i="11" s="1"/>
  <c r="J15" i="11" s="1"/>
  <c r="BE11" i="12"/>
  <c r="BE13" i="12"/>
  <c r="BE17" i="12"/>
  <c r="BE15" i="12"/>
  <c r="BE23" i="12"/>
  <c r="BE19" i="12"/>
  <c r="BE25" i="12"/>
  <c r="BE21" i="12"/>
  <c r="BE27" i="12"/>
  <c r="AF7" i="12"/>
  <c r="H39" i="11" s="1"/>
  <c r="I39" i="11" s="1"/>
  <c r="J39" i="11" s="1"/>
  <c r="AF9" i="12"/>
  <c r="AF11" i="12"/>
  <c r="AF13" i="12"/>
  <c r="AF19" i="12"/>
  <c r="AF15" i="12"/>
  <c r="AF21" i="12"/>
  <c r="AF17" i="12"/>
  <c r="AF23" i="12"/>
  <c r="AF25" i="12"/>
  <c r="AF27" i="12"/>
  <c r="AB7" i="12"/>
  <c r="AB13" i="12"/>
  <c r="AB9" i="12"/>
  <c r="AB15" i="12"/>
  <c r="AB11" i="12"/>
  <c r="AB19" i="12"/>
  <c r="AB17" i="12"/>
  <c r="AB21" i="12"/>
  <c r="AB23" i="12"/>
  <c r="AB25" i="12"/>
  <c r="AB27" i="12"/>
  <c r="AP7" i="12"/>
  <c r="H49" i="11" s="1"/>
  <c r="I49" i="11" s="1"/>
  <c r="J49" i="11" s="1"/>
  <c r="AP9" i="12"/>
  <c r="AP11" i="12"/>
  <c r="AP15" i="12"/>
  <c r="AP13" i="12"/>
  <c r="AP17" i="12"/>
  <c r="AP23" i="12"/>
  <c r="AP19" i="12"/>
  <c r="AP21" i="12"/>
  <c r="AP27" i="12"/>
  <c r="AP25" i="12"/>
  <c r="Z7" i="12"/>
  <c r="H33" i="11" s="1"/>
  <c r="I33" i="11" s="1"/>
  <c r="Z9" i="12"/>
  <c r="Z11" i="12"/>
  <c r="Z13" i="12"/>
  <c r="Z17" i="12"/>
  <c r="Z19" i="12"/>
  <c r="Z23" i="12"/>
  <c r="Z15" i="12"/>
  <c r="Z25" i="12"/>
  <c r="Z21" i="12"/>
  <c r="Z27" i="12"/>
  <c r="AV9" i="12"/>
  <c r="AV7" i="12"/>
  <c r="H55" i="11" s="1"/>
  <c r="I55" i="11" s="1"/>
  <c r="J55" i="11" s="1"/>
  <c r="AV11" i="12"/>
  <c r="AV13" i="12"/>
  <c r="AV17" i="12"/>
  <c r="AV15" i="12"/>
  <c r="AV19" i="12"/>
  <c r="AV21" i="12"/>
  <c r="AV23" i="12"/>
  <c r="AV25" i="12"/>
  <c r="AV27" i="12"/>
  <c r="T9" i="12"/>
  <c r="T7" i="12"/>
  <c r="T13" i="12"/>
  <c r="T11" i="12"/>
  <c r="T15" i="12"/>
  <c r="T17" i="12"/>
  <c r="T21" i="12"/>
  <c r="T23" i="12"/>
  <c r="T25" i="12"/>
  <c r="T19" i="12"/>
  <c r="T27" i="12"/>
  <c r="AG7" i="12"/>
  <c r="H40" i="11" s="1"/>
  <c r="I40" i="11" s="1"/>
  <c r="J40" i="11" s="1"/>
  <c r="AG9" i="12"/>
  <c r="AG13" i="12"/>
  <c r="AG11" i="12"/>
  <c r="AG19" i="12"/>
  <c r="AG15" i="12"/>
  <c r="AG23" i="12"/>
  <c r="AG17" i="12"/>
  <c r="AG21" i="12"/>
  <c r="AG27" i="12"/>
  <c r="AG25" i="12"/>
  <c r="BA19" i="12"/>
  <c r="BA25" i="12"/>
  <c r="BA7" i="12"/>
  <c r="H60" i="11" s="1"/>
  <c r="I60" i="11" s="1"/>
  <c r="J60" i="11" s="1"/>
  <c r="BA21" i="12"/>
  <c r="BA9" i="12"/>
  <c r="BA27" i="12"/>
  <c r="BA13" i="12"/>
  <c r="BA23" i="12"/>
  <c r="BA11" i="12"/>
  <c r="BA17" i="12"/>
  <c r="BA15" i="12"/>
  <c r="AR7" i="12"/>
  <c r="AR9" i="12"/>
  <c r="AR13" i="12"/>
  <c r="AR11" i="12"/>
  <c r="AR15" i="12"/>
  <c r="AR17" i="12"/>
  <c r="AR23" i="12"/>
  <c r="AR19" i="12"/>
  <c r="AR25" i="12"/>
  <c r="AR21" i="12"/>
  <c r="AR27" i="12"/>
  <c r="BH7" i="12"/>
  <c r="BH9" i="12"/>
  <c r="BH11" i="12"/>
  <c r="BH15" i="12"/>
  <c r="BH13" i="12"/>
  <c r="BH21" i="12"/>
  <c r="BH17" i="12"/>
  <c r="BH23" i="12"/>
  <c r="BH19" i="12"/>
  <c r="BH27" i="12"/>
  <c r="BH25" i="12"/>
  <c r="AT7" i="12"/>
  <c r="AT9" i="12"/>
  <c r="AT13" i="12"/>
  <c r="AT11" i="12"/>
  <c r="AT17" i="12"/>
  <c r="AT19" i="12"/>
  <c r="AT15" i="12"/>
  <c r="AT21" i="12"/>
  <c r="AT23" i="12"/>
  <c r="AT25" i="12"/>
  <c r="AT27" i="12"/>
  <c r="AY7" i="12"/>
  <c r="H58" i="11" s="1"/>
  <c r="I58" i="11" s="1"/>
  <c r="AY9" i="12"/>
  <c r="AY13" i="12"/>
  <c r="AY11" i="12"/>
  <c r="AY15" i="12"/>
  <c r="AY23" i="12"/>
  <c r="AY17" i="12"/>
  <c r="AY21" i="12"/>
  <c r="AY19" i="12"/>
  <c r="AY27" i="12"/>
  <c r="AY25" i="12"/>
  <c r="AW7" i="12"/>
  <c r="H56" i="11" s="1"/>
  <c r="I56" i="11" s="1"/>
  <c r="AW9" i="12"/>
  <c r="AW11" i="12"/>
  <c r="AW13" i="12"/>
  <c r="AW15" i="12"/>
  <c r="AW17" i="12"/>
  <c r="AW21" i="12"/>
  <c r="AW19" i="12"/>
  <c r="AW23" i="12"/>
  <c r="AW27" i="12"/>
  <c r="AW25" i="12"/>
  <c r="Y7" i="12"/>
  <c r="Y9" i="12"/>
  <c r="Y11" i="12"/>
  <c r="Y13" i="12"/>
  <c r="Y17" i="12"/>
  <c r="Y19" i="12"/>
  <c r="Y21" i="12"/>
  <c r="Y15" i="12"/>
  <c r="Y25" i="12"/>
  <c r="Y23" i="12"/>
  <c r="Y27" i="12"/>
  <c r="AA7" i="12"/>
  <c r="H34" i="11" s="1"/>
  <c r="I34" i="11" s="1"/>
  <c r="J34" i="11" s="1"/>
  <c r="AA9" i="12"/>
  <c r="AA13" i="12"/>
  <c r="AA11" i="12"/>
  <c r="AA15" i="12"/>
  <c r="AA17" i="12"/>
  <c r="AA19" i="12"/>
  <c r="AA23" i="12"/>
  <c r="AA21" i="12"/>
  <c r="AA25" i="12"/>
  <c r="AA27" i="12"/>
  <c r="H37" i="11" l="1"/>
  <c r="I37" i="11" s="1"/>
  <c r="J37" i="11" s="1"/>
  <c r="H47" i="11"/>
  <c r="I47" i="11" s="1"/>
  <c r="J47" i="11" s="1"/>
  <c r="H63" i="11"/>
  <c r="I63" i="11" s="1"/>
  <c r="J63" i="11" s="1"/>
  <c r="H51" i="11"/>
  <c r="I51" i="11" s="1"/>
  <c r="J51" i="11" s="1"/>
  <c r="K51" i="11" s="1"/>
  <c r="L51" i="11" s="1"/>
  <c r="H54" i="11"/>
  <c r="I54" i="11" s="1"/>
  <c r="J54" i="11" s="1"/>
  <c r="H44" i="11"/>
  <c r="I44" i="11" s="1"/>
  <c r="J44" i="11" s="1"/>
  <c r="H32" i="11"/>
  <c r="I32" i="11" s="1"/>
  <c r="J32" i="11" s="1"/>
  <c r="K32" i="11" s="1"/>
  <c r="L32" i="11" s="1"/>
  <c r="H50" i="11"/>
  <c r="I50" i="11" s="1"/>
  <c r="J50" i="11" s="1"/>
  <c r="K50" i="11" s="1"/>
  <c r="L50" i="11" s="1"/>
  <c r="M50" i="11" s="1"/>
  <c r="N50" i="11" s="1"/>
  <c r="AN50" i="11" s="1"/>
  <c r="H52" i="11"/>
  <c r="I52" i="11" s="1"/>
  <c r="J52" i="11" s="1"/>
  <c r="H53" i="11"/>
  <c r="I53" i="11" s="1"/>
  <c r="J53" i="11" s="1"/>
  <c r="H42" i="11"/>
  <c r="I42" i="11" s="1"/>
  <c r="J42" i="11" s="1"/>
  <c r="K42" i="11" s="1"/>
  <c r="L42" i="11" s="1"/>
  <c r="M42" i="11" s="1"/>
  <c r="N42" i="11" s="1"/>
  <c r="AN42" i="11" s="1"/>
  <c r="H46" i="11"/>
  <c r="I46" i="11" s="1"/>
  <c r="J46" i="11" s="1"/>
  <c r="K46" i="11" s="1"/>
  <c r="L46" i="11" s="1"/>
  <c r="H61" i="11"/>
  <c r="I61" i="11" s="1"/>
  <c r="J61" i="11" s="1"/>
  <c r="H62" i="11"/>
  <c r="I62" i="11" s="1"/>
  <c r="H48" i="11"/>
  <c r="I48" i="11" s="1"/>
  <c r="J48" i="11" s="1"/>
  <c r="K48" i="11" s="1"/>
  <c r="L48" i="11" s="1"/>
  <c r="H25" i="11"/>
  <c r="I25" i="11" s="1"/>
  <c r="J25" i="11" s="1"/>
  <c r="K25" i="11" s="1"/>
  <c r="L25" i="11" s="1"/>
  <c r="H28" i="11"/>
  <c r="I28" i="11" s="1"/>
  <c r="J28" i="11" s="1"/>
  <c r="H27" i="11"/>
  <c r="I27" i="11" s="1"/>
  <c r="H21" i="11"/>
  <c r="I21" i="11" s="1"/>
  <c r="J21" i="11" s="1"/>
  <c r="K21" i="11" s="1"/>
  <c r="L21" i="11" s="1"/>
  <c r="M21" i="11" s="1"/>
  <c r="N21" i="11" s="1"/>
  <c r="AN21" i="11" s="1"/>
  <c r="H35" i="11"/>
  <c r="I35" i="11" s="1"/>
  <c r="J35" i="11" s="1"/>
  <c r="K35" i="11" s="1"/>
  <c r="L35" i="11" s="1"/>
  <c r="H30" i="11"/>
  <c r="I30" i="11" s="1"/>
  <c r="J30" i="11" s="1"/>
  <c r="K30" i="11" s="1"/>
  <c r="L30" i="11" s="1"/>
  <c r="M30" i="11" s="1"/>
  <c r="N30" i="11" s="1"/>
  <c r="AN30" i="11" s="1"/>
  <c r="H19" i="11"/>
  <c r="I19" i="11" s="1"/>
  <c r="J19" i="11" s="1"/>
  <c r="K19" i="11" s="1"/>
  <c r="L19" i="11" s="1"/>
  <c r="M19" i="11" s="1"/>
  <c r="N19" i="11" s="1"/>
  <c r="AN19" i="11" s="1"/>
  <c r="H22" i="11"/>
  <c r="I22" i="11" s="1"/>
  <c r="J22" i="11" s="1"/>
  <c r="K22" i="11" s="1"/>
  <c r="L22" i="11" s="1"/>
  <c r="M22" i="11" s="1"/>
  <c r="N22" i="11" s="1"/>
  <c r="AN22" i="11" s="1"/>
  <c r="H29" i="11"/>
  <c r="I29" i="11" s="1"/>
  <c r="J29" i="11" s="1"/>
  <c r="K29" i="11" s="1"/>
  <c r="L29" i="11" s="1"/>
  <c r="H23" i="11"/>
  <c r="I23" i="11" s="1"/>
  <c r="J23" i="11" s="1"/>
  <c r="K23" i="11" s="1"/>
  <c r="L23" i="11" s="1"/>
  <c r="H20" i="11"/>
  <c r="I20" i="11" s="1"/>
  <c r="J20" i="11" s="1"/>
  <c r="K20" i="11" s="1"/>
  <c r="L20" i="11" s="1"/>
  <c r="M20" i="11" s="1"/>
  <c r="N20" i="11" s="1"/>
  <c r="AN20" i="11" s="1"/>
  <c r="K15" i="11"/>
  <c r="L15" i="11" s="1"/>
  <c r="M15" i="11" s="1"/>
  <c r="N15" i="11" s="1"/>
  <c r="AN15" i="11" s="1"/>
  <c r="H31" i="11"/>
  <c r="I31" i="11" s="1"/>
  <c r="J31" i="11" s="1"/>
  <c r="K31" i="11" s="1"/>
  <c r="L31" i="11" s="1"/>
  <c r="B21" i="12"/>
  <c r="B17" i="12"/>
  <c r="B11" i="12"/>
  <c r="N7" i="11" s="1"/>
  <c r="B9" i="12"/>
  <c r="B7" i="12"/>
  <c r="H11" i="11" s="1"/>
  <c r="I11" i="11" s="1"/>
  <c r="J11" i="11" s="1"/>
  <c r="B15" i="12"/>
  <c r="B19" i="12"/>
  <c r="B27" i="12"/>
  <c r="B23" i="12"/>
  <c r="B25" i="12"/>
  <c r="B13" i="12"/>
  <c r="K36" i="11"/>
  <c r="L36" i="11" s="1"/>
  <c r="M36" i="11" s="1"/>
  <c r="N36" i="11" s="1"/>
  <c r="AN36" i="11" s="1"/>
  <c r="K54" i="11"/>
  <c r="L54" i="11" s="1"/>
  <c r="M54" i="11" s="1"/>
  <c r="N54" i="11" s="1"/>
  <c r="AN54" i="11" s="1"/>
  <c r="K52" i="11"/>
  <c r="L52" i="11" s="1"/>
  <c r="M52" i="11" s="1"/>
  <c r="N52" i="11" s="1"/>
  <c r="AN52" i="11" s="1"/>
  <c r="K41" i="11"/>
  <c r="L41" i="11" s="1"/>
  <c r="M41" i="11" s="1"/>
  <c r="N41" i="11" s="1"/>
  <c r="AN41" i="11" s="1"/>
  <c r="K57" i="11"/>
  <c r="L57" i="11" s="1"/>
  <c r="M57" i="11" s="1"/>
  <c r="N57" i="11" s="1"/>
  <c r="AN57" i="11" s="1"/>
  <c r="K40" i="11"/>
  <c r="L40" i="11" s="1"/>
  <c r="M40" i="11" s="1"/>
  <c r="N40" i="11" s="1"/>
  <c r="AN40" i="11" s="1"/>
  <c r="K34" i="11"/>
  <c r="L34" i="11" s="1"/>
  <c r="M34" i="11" s="1"/>
  <c r="N34" i="11" s="1"/>
  <c r="AN34" i="11" s="1"/>
  <c r="K28" i="11"/>
  <c r="L28" i="11" s="1"/>
  <c r="M28" i="11" s="1"/>
  <c r="N28" i="11" s="1"/>
  <c r="AN28" i="11" s="1"/>
  <c r="O20" i="11"/>
  <c r="P20" i="11" s="1"/>
  <c r="Q20" i="11" s="1"/>
  <c r="R20" i="11" s="1"/>
  <c r="S20" i="11" s="1"/>
  <c r="T20" i="11" s="1"/>
  <c r="U20" i="11" s="1"/>
  <c r="V20" i="11" s="1"/>
  <c r="W20" i="11" s="1"/>
  <c r="X20" i="11" s="1"/>
  <c r="Y20" i="11" s="1"/>
  <c r="Z20" i="11" s="1"/>
  <c r="AA20" i="11" s="1"/>
  <c r="AB20" i="11" s="1"/>
  <c r="AC20" i="11" s="1"/>
  <c r="AD20" i="11" s="1"/>
  <c r="AE20" i="11" s="1"/>
  <c r="AF20" i="11" s="1"/>
  <c r="AG20" i="11" s="1"/>
  <c r="AH20" i="11" s="1"/>
  <c r="AI20" i="11" s="1"/>
  <c r="AJ20" i="11" s="1"/>
  <c r="AK20" i="11" s="1"/>
  <c r="AL20" i="11" s="1"/>
  <c r="AM20" i="11" s="1"/>
  <c r="AO20" i="11" s="1"/>
  <c r="I25" i="10" s="1"/>
  <c r="K25" i="10" s="1"/>
  <c r="K37" i="11"/>
  <c r="L37" i="11" s="1"/>
  <c r="M37" i="11" s="1"/>
  <c r="N37" i="11" s="1"/>
  <c r="AN37" i="11" s="1"/>
  <c r="K55" i="11"/>
  <c r="L55" i="11" s="1"/>
  <c r="M55" i="11" s="1"/>
  <c r="N55" i="11" s="1"/>
  <c r="AN55" i="11" s="1"/>
  <c r="K44" i="11"/>
  <c r="L44" i="11" s="1"/>
  <c r="M44" i="11" s="1"/>
  <c r="N44" i="11" s="1"/>
  <c r="AN44" i="11" s="1"/>
  <c r="M23" i="11"/>
  <c r="N23" i="11" s="1"/>
  <c r="AN23" i="11" s="1"/>
  <c r="M5" i="11"/>
  <c r="N5" i="11" s="1"/>
  <c r="AN5" i="11" s="1"/>
  <c r="M16" i="11"/>
  <c r="N16" i="11" s="1"/>
  <c r="AN16" i="11" s="1"/>
  <c r="K49" i="11"/>
  <c r="L49" i="11" s="1"/>
  <c r="O14" i="11"/>
  <c r="P14" i="11" s="1"/>
  <c r="Q14" i="11" s="1"/>
  <c r="R14" i="11" s="1"/>
  <c r="S14" i="11" s="1"/>
  <c r="T14" i="11" s="1"/>
  <c r="U14" i="11" s="1"/>
  <c r="V14" i="11" s="1"/>
  <c r="W14" i="11" s="1"/>
  <c r="X14" i="11" s="1"/>
  <c r="Y14" i="11" s="1"/>
  <c r="Z14" i="11" s="1"/>
  <c r="AA14" i="11" s="1"/>
  <c r="AB14" i="11" s="1"/>
  <c r="AC14" i="11" s="1"/>
  <c r="AD14" i="11" s="1"/>
  <c r="AE14" i="11" s="1"/>
  <c r="AF14" i="11" s="1"/>
  <c r="AG14" i="11" s="1"/>
  <c r="AH14" i="11" s="1"/>
  <c r="AI14" i="11" s="1"/>
  <c r="AJ14" i="11" s="1"/>
  <c r="K53" i="11"/>
  <c r="L53" i="11" s="1"/>
  <c r="K60" i="11"/>
  <c r="L60" i="11" s="1"/>
  <c r="J26" i="11"/>
  <c r="K26" i="11" s="1"/>
  <c r="L26" i="11" s="1"/>
  <c r="O19" i="11"/>
  <c r="P19" i="11" s="1"/>
  <c r="Q19" i="11" s="1"/>
  <c r="R19" i="11" s="1"/>
  <c r="S19" i="11" s="1"/>
  <c r="T19" i="11" s="1"/>
  <c r="U19" i="11" s="1"/>
  <c r="V19" i="11" s="1"/>
  <c r="W19" i="11" s="1"/>
  <c r="X19" i="11" s="1"/>
  <c r="Y19" i="11" s="1"/>
  <c r="Z19" i="11" s="1"/>
  <c r="AA19" i="11" s="1"/>
  <c r="O21" i="11"/>
  <c r="P21" i="11" s="1"/>
  <c r="Q21" i="11" s="1"/>
  <c r="R21" i="11" s="1"/>
  <c r="S21" i="11" s="1"/>
  <c r="T21" i="11" s="1"/>
  <c r="U21" i="11" s="1"/>
  <c r="V21" i="11" s="1"/>
  <c r="W21" i="11" s="1"/>
  <c r="X21" i="11" s="1"/>
  <c r="Y21" i="11" s="1"/>
  <c r="Z21" i="11" s="1"/>
  <c r="AA21" i="11" s="1"/>
  <c r="AB21" i="11" s="1"/>
  <c r="AC21" i="11" s="1"/>
  <c r="AD21" i="11" s="1"/>
  <c r="AE21" i="11" s="1"/>
  <c r="AF21" i="11" s="1"/>
  <c r="AG21" i="11" s="1"/>
  <c r="AH21" i="11" s="1"/>
  <c r="AI21" i="11" s="1"/>
  <c r="AJ21" i="11" s="1"/>
  <c r="O9" i="11"/>
  <c r="P9" i="11" s="1"/>
  <c r="Q9" i="11" s="1"/>
  <c r="R9" i="11" s="1"/>
  <c r="S9" i="11" s="1"/>
  <c r="T9" i="11" s="1"/>
  <c r="U9" i="11" s="1"/>
  <c r="V9" i="11" s="1"/>
  <c r="W9" i="11" s="1"/>
  <c r="X9" i="11" s="1"/>
  <c r="Y9" i="11" s="1"/>
  <c r="Z9" i="11" s="1"/>
  <c r="AA9" i="11" s="1"/>
  <c r="AB9" i="11" s="1"/>
  <c r="AC9" i="11" s="1"/>
  <c r="AD9" i="11" s="1"/>
  <c r="AE9" i="11" s="1"/>
  <c r="AF9" i="11" s="1"/>
  <c r="AG9" i="11" s="1"/>
  <c r="M8" i="11"/>
  <c r="N8" i="11" s="1"/>
  <c r="AN8" i="11" s="1"/>
  <c r="K38" i="11"/>
  <c r="L38" i="11" s="1"/>
  <c r="K63" i="11"/>
  <c r="L63" i="11" s="1"/>
  <c r="J58" i="11"/>
  <c r="K58" i="11" s="1"/>
  <c r="L58" i="11" s="1"/>
  <c r="O18" i="11"/>
  <c r="P18" i="11" s="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AA18" i="11" s="1"/>
  <c r="AB18" i="11" s="1"/>
  <c r="AC18" i="11" s="1"/>
  <c r="AD18" i="11" s="1"/>
  <c r="AE18" i="11" s="1"/>
  <c r="AF18" i="11" s="1"/>
  <c r="AG18" i="11" s="1"/>
  <c r="AH18" i="11" s="1"/>
  <c r="AI18" i="11" s="1"/>
  <c r="AJ18" i="11" s="1"/>
  <c r="AK18" i="11" s="1"/>
  <c r="AL18" i="11" s="1"/>
  <c r="AM18" i="11" s="1"/>
  <c r="AO18" i="11" s="1"/>
  <c r="I23" i="10" s="1"/>
  <c r="K23" i="10" s="1"/>
  <c r="K61" i="11"/>
  <c r="L61" i="11" s="1"/>
  <c r="K24" i="11"/>
  <c r="L24" i="11" s="1"/>
  <c r="M10" i="11"/>
  <c r="N10" i="11" s="1"/>
  <c r="AN10" i="11" s="1"/>
  <c r="J62" i="11"/>
  <c r="K62" i="11" s="1"/>
  <c r="L62" i="11" s="1"/>
  <c r="M17" i="11"/>
  <c r="N17" i="11" s="1"/>
  <c r="AN17" i="11" s="1"/>
  <c r="J56" i="11"/>
  <c r="K56" i="11" s="1"/>
  <c r="L56" i="11" s="1"/>
  <c r="J33" i="11"/>
  <c r="K33" i="11" s="1"/>
  <c r="L33" i="11" s="1"/>
  <c r="K39" i="11"/>
  <c r="L39" i="11" s="1"/>
  <c r="K59" i="11"/>
  <c r="L59" i="11" s="1"/>
  <c r="K45" i="11"/>
  <c r="L45" i="11" s="1"/>
  <c r="K43" i="11"/>
  <c r="L43" i="11" s="1"/>
  <c r="O13" i="11"/>
  <c r="P13" i="11" s="1"/>
  <c r="Q13" i="11" s="1"/>
  <c r="R13" i="11" s="1"/>
  <c r="S13" i="11" s="1"/>
  <c r="T13" i="11" s="1"/>
  <c r="U13" i="11" s="1"/>
  <c r="J27" i="11"/>
  <c r="K27" i="11" s="1"/>
  <c r="L27" i="11" s="1"/>
  <c r="K47" i="11"/>
  <c r="L47" i="11" s="1"/>
  <c r="O12" i="11"/>
  <c r="P12" i="11" s="1"/>
  <c r="Q12" i="11" s="1"/>
  <c r="R12" i="11" s="1"/>
  <c r="S12" i="11" s="1"/>
  <c r="T12" i="11" s="1"/>
  <c r="U12" i="11" s="1"/>
  <c r="V12" i="11" s="1"/>
  <c r="W12" i="11" s="1"/>
  <c r="X12" i="11" s="1"/>
  <c r="Y12" i="11" s="1"/>
  <c r="Z12" i="11" s="1"/>
  <c r="AA12" i="11" s="1"/>
  <c r="AB12" i="11" s="1"/>
  <c r="AC12" i="11" s="1"/>
  <c r="AD12" i="11" s="1"/>
  <c r="AE12" i="11" s="1"/>
  <c r="AF12" i="11" s="1"/>
  <c r="AG12" i="11" s="1"/>
  <c r="AH12" i="11" s="1"/>
  <c r="AI12" i="11" s="1"/>
  <c r="AJ12" i="11" s="1"/>
  <c r="AK12" i="11" s="1"/>
  <c r="AL12" i="11" s="1"/>
  <c r="AM12" i="11" s="1"/>
  <c r="AO12" i="11" s="1"/>
  <c r="I17" i="10" s="1"/>
  <c r="J17" i="10" s="1"/>
  <c r="O22" i="11" l="1"/>
  <c r="L17" i="10"/>
  <c r="K17" i="10"/>
  <c r="O15" i="11"/>
  <c r="P15" i="11" s="1"/>
  <c r="Q15" i="11" s="1"/>
  <c r="R15" i="11" s="1"/>
  <c r="S15" i="11" s="1"/>
  <c r="T15" i="11" s="1"/>
  <c r="U15" i="11" s="1"/>
  <c r="V15" i="11" s="1"/>
  <c r="W15" i="11" s="1"/>
  <c r="X15" i="11" s="1"/>
  <c r="Y15" i="11" s="1"/>
  <c r="Z15" i="11" s="1"/>
  <c r="AA15" i="11" s="1"/>
  <c r="AB15" i="11" s="1"/>
  <c r="AC15" i="11" s="1"/>
  <c r="AD15" i="11" s="1"/>
  <c r="AE15" i="11" s="1"/>
  <c r="AF15" i="11" s="1"/>
  <c r="AG15" i="11" s="1"/>
  <c r="AH15" i="11" s="1"/>
  <c r="AI15" i="11" s="1"/>
  <c r="AJ15" i="11" s="1"/>
  <c r="AK15" i="11" s="1"/>
  <c r="AL15" i="11" s="1"/>
  <c r="AM15" i="11" s="1"/>
  <c r="AO15" i="11" s="1"/>
  <c r="I20" i="10" s="1"/>
  <c r="K20" i="10" s="1"/>
  <c r="K11" i="11"/>
  <c r="L11" i="11" s="1"/>
  <c r="M11" i="11" s="1"/>
  <c r="N11" i="11" s="1"/>
  <c r="AN7" i="11"/>
  <c r="O7" i="1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G7" i="11" s="1"/>
  <c r="AH7" i="11" s="1"/>
  <c r="AI7" i="11" s="1"/>
  <c r="AJ7" i="11" s="1"/>
  <c r="AK7" i="11" s="1"/>
  <c r="AL7" i="11" s="1"/>
  <c r="AM7" i="11" s="1"/>
  <c r="AO7" i="11" s="1"/>
  <c r="I12" i="10" s="1"/>
  <c r="L12" i="10" s="1"/>
  <c r="H4" i="11"/>
  <c r="I4" i="11" s="1"/>
  <c r="J4" i="11" s="1"/>
  <c r="K4" i="11" s="1"/>
  <c r="L4" i="11" s="1"/>
  <c r="M4" i="11" s="1"/>
  <c r="N4" i="11" s="1"/>
  <c r="H6" i="11"/>
  <c r="I6" i="11" s="1"/>
  <c r="J6" i="11" s="1"/>
  <c r="K6" i="11" s="1"/>
  <c r="L6" i="11" s="1"/>
  <c r="O50" i="11"/>
  <c r="P50" i="11" s="1"/>
  <c r="Q50" i="11" s="1"/>
  <c r="R50" i="11" s="1"/>
  <c r="S50" i="11" s="1"/>
  <c r="T50" i="11" s="1"/>
  <c r="U50" i="11" s="1"/>
  <c r="V50" i="11" s="1"/>
  <c r="W50" i="11" s="1"/>
  <c r="X50" i="11" s="1"/>
  <c r="Y50" i="11" s="1"/>
  <c r="Z50" i="11" s="1"/>
  <c r="AA50" i="11" s="1"/>
  <c r="AB50" i="11" s="1"/>
  <c r="AC50" i="11" s="1"/>
  <c r="AD50" i="11" s="1"/>
  <c r="AE50" i="11" s="1"/>
  <c r="AF50" i="11" s="1"/>
  <c r="AG50" i="11" s="1"/>
  <c r="O40" i="11"/>
  <c r="P40" i="11" s="1"/>
  <c r="Q40" i="11" s="1"/>
  <c r="R40" i="11" s="1"/>
  <c r="S40" i="11" s="1"/>
  <c r="T40" i="11" s="1"/>
  <c r="U40" i="11" s="1"/>
  <c r="V40" i="11" s="1"/>
  <c r="W40" i="11" s="1"/>
  <c r="X40" i="11" s="1"/>
  <c r="Y40" i="11" s="1"/>
  <c r="Z40" i="11" s="1"/>
  <c r="AA40" i="11" s="1"/>
  <c r="AB40" i="11" s="1"/>
  <c r="AC40" i="11" s="1"/>
  <c r="AD40" i="11" s="1"/>
  <c r="AE40" i="11" s="1"/>
  <c r="AF40" i="11" s="1"/>
  <c r="AG40" i="11" s="1"/>
  <c r="AH40" i="11" s="1"/>
  <c r="AI40" i="11" s="1"/>
  <c r="AJ40" i="11" s="1"/>
  <c r="AK40" i="11" s="1"/>
  <c r="AL40" i="11" s="1"/>
  <c r="AM40" i="11" s="1"/>
  <c r="AO40" i="11" s="1"/>
  <c r="I45" i="10" s="1"/>
  <c r="K45" i="10" s="1"/>
  <c r="O42" i="11"/>
  <c r="P42" i="11" s="1"/>
  <c r="Q42" i="11" s="1"/>
  <c r="R42" i="11" s="1"/>
  <c r="S42" i="11" s="1"/>
  <c r="T42" i="11" s="1"/>
  <c r="U42" i="11" s="1"/>
  <c r="V42" i="11" s="1"/>
  <c r="W42" i="11" s="1"/>
  <c r="X42" i="11" s="1"/>
  <c r="Y42" i="11" s="1"/>
  <c r="Z42" i="11" s="1"/>
  <c r="AA42" i="11" s="1"/>
  <c r="AB42" i="11" s="1"/>
  <c r="AC42" i="11" s="1"/>
  <c r="AD42" i="11" s="1"/>
  <c r="AE42" i="11" s="1"/>
  <c r="AF42" i="11" s="1"/>
  <c r="AG42" i="11" s="1"/>
  <c r="AH42" i="11" s="1"/>
  <c r="AI42" i="11" s="1"/>
  <c r="AJ42" i="11" s="1"/>
  <c r="O52" i="11"/>
  <c r="P52" i="11" s="1"/>
  <c r="Q52" i="11" s="1"/>
  <c r="R52" i="11" s="1"/>
  <c r="S52" i="11" s="1"/>
  <c r="T52" i="11" s="1"/>
  <c r="U52" i="11" s="1"/>
  <c r="V52" i="11" s="1"/>
  <c r="W52" i="11" s="1"/>
  <c r="X52" i="11" s="1"/>
  <c r="Y52" i="11" s="1"/>
  <c r="Z52" i="11" s="1"/>
  <c r="AA52" i="11" s="1"/>
  <c r="AB52" i="11" s="1"/>
  <c r="AC52" i="11" s="1"/>
  <c r="AD52" i="11" s="1"/>
  <c r="AE52" i="11" s="1"/>
  <c r="AF52" i="11" s="1"/>
  <c r="AG52" i="11" s="1"/>
  <c r="AH52" i="11" s="1"/>
  <c r="AI52" i="11" s="1"/>
  <c r="AJ52" i="11" s="1"/>
  <c r="AK52" i="11" s="1"/>
  <c r="AL52" i="11" s="1"/>
  <c r="AM52" i="11" s="1"/>
  <c r="AO52" i="11" s="1"/>
  <c r="I57" i="10" s="1"/>
  <c r="K57" i="10" s="1"/>
  <c r="O17" i="11"/>
  <c r="P17" i="11" s="1"/>
  <c r="Q17" i="11" s="1"/>
  <c r="R17" i="11" s="1"/>
  <c r="S17" i="11" s="1"/>
  <c r="T17" i="11" s="1"/>
  <c r="U17" i="11" s="1"/>
  <c r="V17" i="11" s="1"/>
  <c r="W17" i="11" s="1"/>
  <c r="X17" i="11" s="1"/>
  <c r="Y17" i="11" s="1"/>
  <c r="Z17" i="11" s="1"/>
  <c r="AA17" i="11" s="1"/>
  <c r="O28" i="11"/>
  <c r="P28" i="11" s="1"/>
  <c r="Q28" i="11" s="1"/>
  <c r="R28" i="11" s="1"/>
  <c r="S28" i="11" s="1"/>
  <c r="T28" i="11" s="1"/>
  <c r="U28" i="11" s="1"/>
  <c r="V28" i="11" s="1"/>
  <c r="W28" i="11" s="1"/>
  <c r="X28" i="11" s="1"/>
  <c r="Y28" i="11" s="1"/>
  <c r="Z28" i="11" s="1"/>
  <c r="AA28" i="11" s="1"/>
  <c r="O55" i="11"/>
  <c r="P55" i="11" s="1"/>
  <c r="Q55" i="11" s="1"/>
  <c r="R55" i="11" s="1"/>
  <c r="S55" i="11" s="1"/>
  <c r="T55" i="11" s="1"/>
  <c r="U55" i="11" s="1"/>
  <c r="V55" i="11" s="1"/>
  <c r="W55" i="11" s="1"/>
  <c r="X55" i="11" s="1"/>
  <c r="Y55" i="11" s="1"/>
  <c r="Z55" i="11" s="1"/>
  <c r="AA55" i="11" s="1"/>
  <c r="AB55" i="11" s="1"/>
  <c r="AC55" i="11" s="1"/>
  <c r="AD55" i="11" s="1"/>
  <c r="O10" i="11"/>
  <c r="P10" i="11" s="1"/>
  <c r="Q10" i="11" s="1"/>
  <c r="R10" i="11" s="1"/>
  <c r="S10" i="11" s="1"/>
  <c r="T10" i="11" s="1"/>
  <c r="U10" i="11" s="1"/>
  <c r="V10" i="11" s="1"/>
  <c r="W10" i="11" s="1"/>
  <c r="X10" i="11" s="1"/>
  <c r="Y10" i="11" s="1"/>
  <c r="Z10" i="11" s="1"/>
  <c r="AA10" i="11" s="1"/>
  <c r="AB10" i="11" s="1"/>
  <c r="AC10" i="11" s="1"/>
  <c r="AD10" i="11" s="1"/>
  <c r="O57" i="11"/>
  <c r="P57" i="11" s="1"/>
  <c r="Q57" i="11" s="1"/>
  <c r="R57" i="11" s="1"/>
  <c r="S57" i="11" s="1"/>
  <c r="T57" i="11" s="1"/>
  <c r="U57" i="11" s="1"/>
  <c r="V57" i="11" s="1"/>
  <c r="W57" i="11" s="1"/>
  <c r="X57" i="11" s="1"/>
  <c r="Y57" i="11" s="1"/>
  <c r="Z57" i="11" s="1"/>
  <c r="AA57" i="11" s="1"/>
  <c r="O54" i="11"/>
  <c r="P54" i="11" s="1"/>
  <c r="Q54" i="11" s="1"/>
  <c r="R54" i="11" s="1"/>
  <c r="S54" i="11" s="1"/>
  <c r="T54" i="11" s="1"/>
  <c r="U54" i="11" s="1"/>
  <c r="V54" i="11" s="1"/>
  <c r="W54" i="11" s="1"/>
  <c r="X54" i="11" s="1"/>
  <c r="Y54" i="11" s="1"/>
  <c r="Z54" i="11" s="1"/>
  <c r="AA54" i="11" s="1"/>
  <c r="AB54" i="11" s="1"/>
  <c r="AC54" i="11" s="1"/>
  <c r="AD54" i="11" s="1"/>
  <c r="AE54" i="11" s="1"/>
  <c r="AF54" i="11" s="1"/>
  <c r="AG54" i="11" s="1"/>
  <c r="AH54" i="11" s="1"/>
  <c r="AI54" i="11" s="1"/>
  <c r="AJ54" i="11" s="1"/>
  <c r="AK54" i="11" s="1"/>
  <c r="AL54" i="11" s="1"/>
  <c r="AM54" i="11" s="1"/>
  <c r="AO54" i="11" s="1"/>
  <c r="I59" i="10" s="1"/>
  <c r="K59" i="10" s="1"/>
  <c r="O41" i="11"/>
  <c r="P41" i="11" s="1"/>
  <c r="Q41" i="11" s="1"/>
  <c r="R41" i="11" s="1"/>
  <c r="S41" i="11" s="1"/>
  <c r="T41" i="11" s="1"/>
  <c r="U41" i="11" s="1"/>
  <c r="V41" i="11" s="1"/>
  <c r="W41" i="11" s="1"/>
  <c r="X41" i="11" s="1"/>
  <c r="Y41" i="11" s="1"/>
  <c r="Z41" i="11" s="1"/>
  <c r="AA41" i="11" s="1"/>
  <c r="AB41" i="11" s="1"/>
  <c r="AC41" i="11" s="1"/>
  <c r="AD41" i="11" s="1"/>
  <c r="AE41" i="11" s="1"/>
  <c r="AF41" i="11" s="1"/>
  <c r="AG41" i="11" s="1"/>
  <c r="AH41" i="11" s="1"/>
  <c r="AI41" i="11" s="1"/>
  <c r="AJ41" i="11" s="1"/>
  <c r="M25" i="11"/>
  <c r="N25" i="11" s="1"/>
  <c r="AN25" i="11" s="1"/>
  <c r="M58" i="11"/>
  <c r="N58" i="11" s="1"/>
  <c r="AN58" i="11" s="1"/>
  <c r="M33" i="11"/>
  <c r="N33" i="11" s="1"/>
  <c r="AN33" i="11" s="1"/>
  <c r="M51" i="11"/>
  <c r="N51" i="11" s="1"/>
  <c r="AN51" i="11" s="1"/>
  <c r="M56" i="11"/>
  <c r="N56" i="11" s="1"/>
  <c r="AN56" i="11" s="1"/>
  <c r="M26" i="11"/>
  <c r="N26" i="11" s="1"/>
  <c r="AN26" i="11" s="1"/>
  <c r="M27" i="11"/>
  <c r="N27" i="11" s="1"/>
  <c r="AN27" i="11" s="1"/>
  <c r="M24" i="11"/>
  <c r="N24" i="11" s="1"/>
  <c r="AN24" i="11" s="1"/>
  <c r="M63" i="11"/>
  <c r="N63" i="11" s="1"/>
  <c r="AN63" i="11" s="1"/>
  <c r="AK14" i="11"/>
  <c r="AL14" i="11" s="1"/>
  <c r="AM14" i="11" s="1"/>
  <c r="AO14" i="11" s="1"/>
  <c r="I19" i="10" s="1"/>
  <c r="M43" i="11"/>
  <c r="N43" i="11" s="1"/>
  <c r="AN43" i="11" s="1"/>
  <c r="M29" i="11"/>
  <c r="N29" i="11" s="1"/>
  <c r="AN29" i="11" s="1"/>
  <c r="P22" i="11"/>
  <c r="Q22" i="11" s="1"/>
  <c r="R22" i="11" s="1"/>
  <c r="M46" i="11"/>
  <c r="N46" i="11" s="1"/>
  <c r="AN46" i="11" s="1"/>
  <c r="O16" i="11"/>
  <c r="M31" i="11"/>
  <c r="N31" i="11" s="1"/>
  <c r="AN31" i="11" s="1"/>
  <c r="AB19" i="11"/>
  <c r="AC19" i="11" s="1"/>
  <c r="AD19" i="11" s="1"/>
  <c r="AE19" i="11" s="1"/>
  <c r="AF19" i="11" s="1"/>
  <c r="AG19" i="11" s="1"/>
  <c r="AH19" i="11" s="1"/>
  <c r="AI19" i="11" s="1"/>
  <c r="AJ19" i="11" s="1"/>
  <c r="AK19" i="11" s="1"/>
  <c r="AL19" i="11" s="1"/>
  <c r="AM19" i="11" s="1"/>
  <c r="AO19" i="11" s="1"/>
  <c r="I24" i="10" s="1"/>
  <c r="K24" i="10" s="1"/>
  <c r="M61" i="11"/>
  <c r="N61" i="11" s="1"/>
  <c r="AN61" i="11" s="1"/>
  <c r="M45" i="11"/>
  <c r="N45" i="11" s="1"/>
  <c r="AN45" i="11" s="1"/>
  <c r="O8" i="11"/>
  <c r="P8" i="11" s="1"/>
  <c r="Q8" i="11" s="1"/>
  <c r="R8" i="11" s="1"/>
  <c r="S8" i="11" s="1"/>
  <c r="T8" i="11" s="1"/>
  <c r="U8" i="11" s="1"/>
  <c r="V8" i="11" s="1"/>
  <c r="W8" i="11" s="1"/>
  <c r="X8" i="11" s="1"/>
  <c r="Y8" i="11" s="1"/>
  <c r="Z8" i="11" s="1"/>
  <c r="AA8" i="11" s="1"/>
  <c r="AB8" i="11" s="1"/>
  <c r="AC8" i="11" s="1"/>
  <c r="AD8" i="11" s="1"/>
  <c r="O36" i="11"/>
  <c r="P36" i="11" s="1"/>
  <c r="Q36" i="11" s="1"/>
  <c r="R36" i="11" s="1"/>
  <c r="S36" i="11" s="1"/>
  <c r="T36" i="11" s="1"/>
  <c r="U36" i="11" s="1"/>
  <c r="V36" i="11" s="1"/>
  <c r="W36" i="11" s="1"/>
  <c r="X36" i="11" s="1"/>
  <c r="O5" i="11"/>
  <c r="M62" i="11"/>
  <c r="N62" i="11" s="1"/>
  <c r="AN62" i="11" s="1"/>
  <c r="O37" i="11"/>
  <c r="P37" i="11" s="1"/>
  <c r="Q37" i="11" s="1"/>
  <c r="R37" i="11" s="1"/>
  <c r="S37" i="11" s="1"/>
  <c r="T37" i="11" s="1"/>
  <c r="U37" i="11" s="1"/>
  <c r="V37" i="11" s="1"/>
  <c r="W37" i="11" s="1"/>
  <c r="X37" i="11" s="1"/>
  <c r="Y37" i="11" s="1"/>
  <c r="Z37" i="11" s="1"/>
  <c r="AA37" i="11" s="1"/>
  <c r="AB37" i="11" s="1"/>
  <c r="AC37" i="11" s="1"/>
  <c r="AD37" i="11" s="1"/>
  <c r="AE37" i="11" s="1"/>
  <c r="AF37" i="11" s="1"/>
  <c r="AG37" i="11" s="1"/>
  <c r="AH37" i="11" s="1"/>
  <c r="AI37" i="11" s="1"/>
  <c r="AJ37" i="11" s="1"/>
  <c r="AK37" i="11" s="1"/>
  <c r="AL37" i="11" s="1"/>
  <c r="AM37" i="11" s="1"/>
  <c r="AO37" i="11" s="1"/>
  <c r="I42" i="10" s="1"/>
  <c r="K42" i="10" s="1"/>
  <c r="M47" i="11"/>
  <c r="N47" i="11" s="1"/>
  <c r="AN47" i="11" s="1"/>
  <c r="M38" i="11"/>
  <c r="N38" i="11" s="1"/>
  <c r="AN38" i="11" s="1"/>
  <c r="AH9" i="11"/>
  <c r="AI9" i="11" s="1"/>
  <c r="AJ9" i="11" s="1"/>
  <c r="M53" i="11"/>
  <c r="N53" i="11" s="1"/>
  <c r="AN53" i="11" s="1"/>
  <c r="M49" i="11"/>
  <c r="N49" i="11" s="1"/>
  <c r="AN49" i="11" s="1"/>
  <c r="V13" i="11"/>
  <c r="W13" i="11" s="1"/>
  <c r="X13" i="11" s="1"/>
  <c r="Y13" i="11" s="1"/>
  <c r="Z13" i="11" s="1"/>
  <c r="AA13" i="11" s="1"/>
  <c r="M48" i="11"/>
  <c r="N48" i="11" s="1"/>
  <c r="AN48" i="11" s="1"/>
  <c r="M59" i="11"/>
  <c r="N59" i="11" s="1"/>
  <c r="AN59" i="11" s="1"/>
  <c r="M39" i="11"/>
  <c r="N39" i="11" s="1"/>
  <c r="AN39" i="11" s="1"/>
  <c r="O34" i="11"/>
  <c r="P34" i="11" s="1"/>
  <c r="Q34" i="11" s="1"/>
  <c r="R34" i="11" s="1"/>
  <c r="S34" i="11" s="1"/>
  <c r="T34" i="11" s="1"/>
  <c r="U34" i="11" s="1"/>
  <c r="V34" i="11" s="1"/>
  <c r="W34" i="11" s="1"/>
  <c r="X34" i="11" s="1"/>
  <c r="Y34" i="11" s="1"/>
  <c r="Z34" i="11" s="1"/>
  <c r="AA34" i="11" s="1"/>
  <c r="AB34" i="11" s="1"/>
  <c r="AC34" i="11" s="1"/>
  <c r="AD34" i="11" s="1"/>
  <c r="AE34" i="11" s="1"/>
  <c r="AF34" i="11" s="1"/>
  <c r="AG34" i="11" s="1"/>
  <c r="AH34" i="11" s="1"/>
  <c r="AI34" i="11" s="1"/>
  <c r="AJ34" i="11" s="1"/>
  <c r="AK34" i="11" s="1"/>
  <c r="AL34" i="11" s="1"/>
  <c r="AM34" i="11" s="1"/>
  <c r="AO34" i="11" s="1"/>
  <c r="I39" i="10" s="1"/>
  <c r="K39" i="10" s="1"/>
  <c r="O30" i="11"/>
  <c r="P30" i="11" s="1"/>
  <c r="Q30" i="11" s="1"/>
  <c r="R30" i="11" s="1"/>
  <c r="S30" i="11" s="1"/>
  <c r="T30" i="11" s="1"/>
  <c r="U30" i="11" s="1"/>
  <c r="V30" i="11" s="1"/>
  <c r="W30" i="11" s="1"/>
  <c r="X30" i="11" s="1"/>
  <c r="Y30" i="11" s="1"/>
  <c r="Z30" i="11" s="1"/>
  <c r="AA30" i="11" s="1"/>
  <c r="AB30" i="11" s="1"/>
  <c r="AC30" i="11" s="1"/>
  <c r="AD30" i="11" s="1"/>
  <c r="AE30" i="11" s="1"/>
  <c r="AF30" i="11" s="1"/>
  <c r="AG30" i="11" s="1"/>
  <c r="AH30" i="11" s="1"/>
  <c r="AI30" i="11" s="1"/>
  <c r="AJ30" i="11" s="1"/>
  <c r="M35" i="11"/>
  <c r="N35" i="11" s="1"/>
  <c r="AN35" i="11" s="1"/>
  <c r="M32" i="11"/>
  <c r="N32" i="11" s="1"/>
  <c r="AN32" i="11" s="1"/>
  <c r="AK21" i="11"/>
  <c r="AL21" i="11" s="1"/>
  <c r="AM21" i="11" s="1"/>
  <c r="AO21" i="11" s="1"/>
  <c r="I26" i="10" s="1"/>
  <c r="M60" i="11"/>
  <c r="N60" i="11" s="1"/>
  <c r="AN60" i="11" s="1"/>
  <c r="O44" i="11"/>
  <c r="P44" i="11" s="1"/>
  <c r="Q44" i="11" s="1"/>
  <c r="R44" i="11" s="1"/>
  <c r="S44" i="11" s="1"/>
  <c r="T44" i="11" s="1"/>
  <c r="U44" i="11" s="1"/>
  <c r="V44" i="11" s="1"/>
  <c r="W44" i="11" s="1"/>
  <c r="X44" i="11" s="1"/>
  <c r="O23" i="11"/>
  <c r="P23" i="11" s="1"/>
  <c r="Q23" i="11" s="1"/>
  <c r="R23" i="11" s="1"/>
  <c r="S23" i="11" s="1"/>
  <c r="T23" i="11" s="1"/>
  <c r="U23" i="11" s="1"/>
  <c r="V23" i="11" s="1"/>
  <c r="W23" i="11" s="1"/>
  <c r="X23" i="11" s="1"/>
  <c r="Y23" i="11" s="1"/>
  <c r="Z23" i="11" s="1"/>
  <c r="AA23" i="11" s="1"/>
  <c r="AB23" i="11" s="1"/>
  <c r="AC23" i="11" s="1"/>
  <c r="AD23" i="11" s="1"/>
  <c r="AE23" i="11" s="1"/>
  <c r="AF23" i="11" s="1"/>
  <c r="AG23" i="11" s="1"/>
  <c r="AH23" i="11" s="1"/>
  <c r="AI23" i="11" s="1"/>
  <c r="AJ23" i="11" s="1"/>
  <c r="AK23" i="11" s="1"/>
  <c r="AL23" i="11" s="1"/>
  <c r="AM23" i="11" s="1"/>
  <c r="AO23" i="11" s="1"/>
  <c r="I28" i="10" s="1"/>
  <c r="J12" i="10" l="1"/>
  <c r="K12" i="10"/>
  <c r="L19" i="10"/>
  <c r="K19" i="10"/>
  <c r="J20" i="10"/>
  <c r="L20" i="10"/>
  <c r="K28" i="10"/>
  <c r="J28" i="10"/>
  <c r="K26" i="10"/>
  <c r="J26" i="10"/>
  <c r="M6" i="11"/>
  <c r="N6" i="11" s="1"/>
  <c r="AN6" i="11" s="1"/>
  <c r="AN11" i="11"/>
  <c r="O11" i="11"/>
  <c r="P11" i="11" s="1"/>
  <c r="Q11" i="11" s="1"/>
  <c r="R11" i="11" s="1"/>
  <c r="S11" i="11" s="1"/>
  <c r="T11" i="11" s="1"/>
  <c r="U11" i="11" s="1"/>
  <c r="V11" i="11" s="1"/>
  <c r="W11" i="11" s="1"/>
  <c r="X11" i="11" s="1"/>
  <c r="Y11" i="11" s="1"/>
  <c r="Z11" i="11" s="1"/>
  <c r="AA11" i="11" s="1"/>
  <c r="AB11" i="11" s="1"/>
  <c r="AC11" i="11" s="1"/>
  <c r="AD11" i="11" s="1"/>
  <c r="AE11" i="11" s="1"/>
  <c r="AF11" i="11" s="1"/>
  <c r="AG11" i="11" s="1"/>
  <c r="AH11" i="11" s="1"/>
  <c r="AI11" i="11" s="1"/>
  <c r="AJ11" i="11" s="1"/>
  <c r="AK11" i="11" s="1"/>
  <c r="AL11" i="11" s="1"/>
  <c r="AM11" i="11" s="1"/>
  <c r="AO11" i="11" s="1"/>
  <c r="I16" i="10" s="1"/>
  <c r="O25" i="11"/>
  <c r="P25" i="11" s="1"/>
  <c r="Q25" i="11" s="1"/>
  <c r="R25" i="11" s="1"/>
  <c r="S25" i="11" s="1"/>
  <c r="T25" i="11" s="1"/>
  <c r="U25" i="11" s="1"/>
  <c r="V25" i="11" s="1"/>
  <c r="W25" i="11" s="1"/>
  <c r="X25" i="11" s="1"/>
  <c r="Y25" i="11" s="1"/>
  <c r="Z25" i="11" s="1"/>
  <c r="AA25" i="11" s="1"/>
  <c r="AB25" i="11" s="1"/>
  <c r="AC25" i="11" s="1"/>
  <c r="AD25" i="11" s="1"/>
  <c r="O58" i="11"/>
  <c r="P58" i="11" s="1"/>
  <c r="Q58" i="11" s="1"/>
  <c r="R58" i="11" s="1"/>
  <c r="S58" i="11" s="1"/>
  <c r="T58" i="11" s="1"/>
  <c r="U58" i="11" s="1"/>
  <c r="V58" i="11" s="1"/>
  <c r="W58" i="11" s="1"/>
  <c r="X58" i="11" s="1"/>
  <c r="Y58" i="11" s="1"/>
  <c r="Z58" i="11" s="1"/>
  <c r="AA58" i="11" s="1"/>
  <c r="AB58" i="11" s="1"/>
  <c r="AC58" i="11" s="1"/>
  <c r="AD58" i="11" s="1"/>
  <c r="AE58" i="11" s="1"/>
  <c r="AF58" i="11" s="1"/>
  <c r="AG58" i="11" s="1"/>
  <c r="AH58" i="11" s="1"/>
  <c r="AI58" i="11" s="1"/>
  <c r="AJ58" i="11" s="1"/>
  <c r="AK58" i="11" s="1"/>
  <c r="AL58" i="11" s="1"/>
  <c r="AM58" i="11" s="1"/>
  <c r="AO58" i="11" s="1"/>
  <c r="I63" i="10" s="1"/>
  <c r="K63" i="10" s="1"/>
  <c r="O43" i="11"/>
  <c r="P43" i="11" s="1"/>
  <c r="Q43" i="11" s="1"/>
  <c r="R43" i="11" s="1"/>
  <c r="S43" i="11" s="1"/>
  <c r="T43" i="11" s="1"/>
  <c r="U43" i="11" s="1"/>
  <c r="V43" i="11" s="1"/>
  <c r="W43" i="11" s="1"/>
  <c r="X43" i="11" s="1"/>
  <c r="Y43" i="11" s="1"/>
  <c r="Z43" i="11" s="1"/>
  <c r="AA43" i="11" s="1"/>
  <c r="AB43" i="11" s="1"/>
  <c r="AC43" i="11" s="1"/>
  <c r="AD43" i="11" s="1"/>
  <c r="AE43" i="11" s="1"/>
  <c r="AF43" i="11" s="1"/>
  <c r="AG43" i="11" s="1"/>
  <c r="AH43" i="11" s="1"/>
  <c r="AI43" i="11" s="1"/>
  <c r="AJ43" i="11" s="1"/>
  <c r="AK43" i="11" s="1"/>
  <c r="AL43" i="11" s="1"/>
  <c r="AM43" i="11" s="1"/>
  <c r="AO43" i="11" s="1"/>
  <c r="I48" i="10" s="1"/>
  <c r="K48" i="10" s="1"/>
  <c r="O32" i="11"/>
  <c r="P32" i="11" s="1"/>
  <c r="Q32" i="11" s="1"/>
  <c r="R32" i="11" s="1"/>
  <c r="S32" i="11" s="1"/>
  <c r="T32" i="11" s="1"/>
  <c r="U32" i="11" s="1"/>
  <c r="V32" i="11" s="1"/>
  <c r="W32" i="11" s="1"/>
  <c r="X32" i="11" s="1"/>
  <c r="Y32" i="11" s="1"/>
  <c r="Z32" i="11" s="1"/>
  <c r="AA32" i="11" s="1"/>
  <c r="AB32" i="11" s="1"/>
  <c r="AC32" i="11" s="1"/>
  <c r="AD32" i="11" s="1"/>
  <c r="AE32" i="11" s="1"/>
  <c r="AF32" i="11" s="1"/>
  <c r="AG32" i="11" s="1"/>
  <c r="AH32" i="11" s="1"/>
  <c r="AI32" i="11" s="1"/>
  <c r="AJ32" i="11" s="1"/>
  <c r="O29" i="11"/>
  <c r="P29" i="11" s="1"/>
  <c r="Q29" i="11" s="1"/>
  <c r="R29" i="11" s="1"/>
  <c r="S29" i="11" s="1"/>
  <c r="T29" i="11" s="1"/>
  <c r="U29" i="11" s="1"/>
  <c r="V29" i="11" s="1"/>
  <c r="W29" i="11" s="1"/>
  <c r="X29" i="11" s="1"/>
  <c r="Y29" i="11" s="1"/>
  <c r="Z29" i="11" s="1"/>
  <c r="AA29" i="11" s="1"/>
  <c r="AB29" i="11" s="1"/>
  <c r="AC29" i="11" s="1"/>
  <c r="AD29" i="11" s="1"/>
  <c r="AE29" i="11" s="1"/>
  <c r="AF29" i="11" s="1"/>
  <c r="AG29" i="11" s="1"/>
  <c r="AH29" i="11" s="1"/>
  <c r="AI29" i="11" s="1"/>
  <c r="AJ29" i="11" s="1"/>
  <c r="AK29" i="11" s="1"/>
  <c r="AL29" i="11" s="1"/>
  <c r="AM29" i="11" s="1"/>
  <c r="AO29" i="11" s="1"/>
  <c r="I34" i="10" s="1"/>
  <c r="O63" i="11"/>
  <c r="P63" i="11" s="1"/>
  <c r="Q63" i="11" s="1"/>
  <c r="R63" i="11" s="1"/>
  <c r="S63" i="11" s="1"/>
  <c r="T63" i="11" s="1"/>
  <c r="U63" i="11" s="1"/>
  <c r="V63" i="11" s="1"/>
  <c r="W63" i="11" s="1"/>
  <c r="X63" i="11" s="1"/>
  <c r="Y63" i="11" s="1"/>
  <c r="Z63" i="11" s="1"/>
  <c r="AA63" i="11" s="1"/>
  <c r="AB63" i="11" s="1"/>
  <c r="AC63" i="11" s="1"/>
  <c r="AD63" i="11" s="1"/>
  <c r="AE63" i="11" s="1"/>
  <c r="AF63" i="11" s="1"/>
  <c r="AG63" i="11" s="1"/>
  <c r="AH63" i="11" s="1"/>
  <c r="AI63" i="11" s="1"/>
  <c r="AJ63" i="11" s="1"/>
  <c r="AK63" i="11" s="1"/>
  <c r="AL63" i="11" s="1"/>
  <c r="AM63" i="11" s="1"/>
  <c r="AO63" i="11" s="1"/>
  <c r="I68" i="10" s="1"/>
  <c r="K68" i="10" s="1"/>
  <c r="O33" i="11"/>
  <c r="P33" i="11" s="1"/>
  <c r="Q33" i="11" s="1"/>
  <c r="R33" i="11" s="1"/>
  <c r="S33" i="11" s="1"/>
  <c r="T33" i="11" s="1"/>
  <c r="U33" i="11" s="1"/>
  <c r="V33" i="11" s="1"/>
  <c r="W33" i="11" s="1"/>
  <c r="X33" i="11" s="1"/>
  <c r="Y33" i="11" s="1"/>
  <c r="Z33" i="11" s="1"/>
  <c r="AA33" i="11" s="1"/>
  <c r="AB33" i="11" s="1"/>
  <c r="AC33" i="11" s="1"/>
  <c r="AD33" i="11" s="1"/>
  <c r="AE33" i="11" s="1"/>
  <c r="AF33" i="11" s="1"/>
  <c r="AG33" i="11" s="1"/>
  <c r="AH33" i="11" s="1"/>
  <c r="AI33" i="11" s="1"/>
  <c r="AJ33" i="11" s="1"/>
  <c r="AK33" i="11" s="1"/>
  <c r="AL33" i="11" s="1"/>
  <c r="AM33" i="11" s="1"/>
  <c r="AO33" i="11" s="1"/>
  <c r="I38" i="10" s="1"/>
  <c r="K38" i="10" s="1"/>
  <c r="O39" i="11"/>
  <c r="P39" i="11" s="1"/>
  <c r="Q39" i="11" s="1"/>
  <c r="R39" i="11" s="1"/>
  <c r="S39" i="11" s="1"/>
  <c r="T39" i="11" s="1"/>
  <c r="U39" i="11" s="1"/>
  <c r="V39" i="11" s="1"/>
  <c r="W39" i="11" s="1"/>
  <c r="X39" i="11" s="1"/>
  <c r="Y39" i="11" s="1"/>
  <c r="Z39" i="11" s="1"/>
  <c r="AA39" i="11" s="1"/>
  <c r="AB39" i="11" s="1"/>
  <c r="AC39" i="11" s="1"/>
  <c r="AD39" i="11" s="1"/>
  <c r="AE39" i="11" s="1"/>
  <c r="AF39" i="11" s="1"/>
  <c r="AG39" i="11" s="1"/>
  <c r="AH39" i="11" s="1"/>
  <c r="AI39" i="11" s="1"/>
  <c r="AJ39" i="11" s="1"/>
  <c r="AK39" i="11" s="1"/>
  <c r="AL39" i="11" s="1"/>
  <c r="AM39" i="11" s="1"/>
  <c r="AO39" i="11" s="1"/>
  <c r="I44" i="10" s="1"/>
  <c r="K44" i="10" s="1"/>
  <c r="O24" i="11"/>
  <c r="P24" i="11" s="1"/>
  <c r="Q24" i="11" s="1"/>
  <c r="R24" i="11" s="1"/>
  <c r="S24" i="11" s="1"/>
  <c r="T24" i="11" s="1"/>
  <c r="U24" i="11" s="1"/>
  <c r="AK41" i="11"/>
  <c r="AL41" i="11" s="1"/>
  <c r="AM41" i="11" s="1"/>
  <c r="AO41" i="11" s="1"/>
  <c r="I46" i="10" s="1"/>
  <c r="K46" i="10" s="1"/>
  <c r="AB57" i="11"/>
  <c r="AC57" i="11" s="1"/>
  <c r="AD57" i="11" s="1"/>
  <c r="AE57" i="11" s="1"/>
  <c r="AF57" i="11" s="1"/>
  <c r="AG57" i="11" s="1"/>
  <c r="AH57" i="11" s="1"/>
  <c r="AI57" i="11" s="1"/>
  <c r="AJ57" i="11" s="1"/>
  <c r="AK57" i="11" s="1"/>
  <c r="AL57" i="11" s="1"/>
  <c r="AM57" i="11" s="1"/>
  <c r="AO57" i="11" s="1"/>
  <c r="I62" i="10" s="1"/>
  <c r="K62" i="10" s="1"/>
  <c r="AB17" i="11"/>
  <c r="AC17" i="11" s="1"/>
  <c r="AD17" i="11" s="1"/>
  <c r="AE17" i="11" s="1"/>
  <c r="AF17" i="11" s="1"/>
  <c r="AG17" i="11" s="1"/>
  <c r="AH17" i="11" s="1"/>
  <c r="AI17" i="11" s="1"/>
  <c r="AJ17" i="11" s="1"/>
  <c r="Y36" i="11"/>
  <c r="Z36" i="11" s="1"/>
  <c r="AA36" i="11" s="1"/>
  <c r="AB36" i="11" s="1"/>
  <c r="AC36" i="11" s="1"/>
  <c r="AD36" i="11" s="1"/>
  <c r="AE55" i="11"/>
  <c r="AF55" i="11" s="1"/>
  <c r="AG55" i="11" s="1"/>
  <c r="O60" i="11"/>
  <c r="P60" i="11" s="1"/>
  <c r="Q60" i="11" s="1"/>
  <c r="R60" i="11" s="1"/>
  <c r="S60" i="11" s="1"/>
  <c r="T60" i="11" s="1"/>
  <c r="U60" i="11" s="1"/>
  <c r="V60" i="11" s="1"/>
  <c r="W60" i="11" s="1"/>
  <c r="X60" i="11" s="1"/>
  <c r="O27" i="11"/>
  <c r="P27" i="11" s="1"/>
  <c r="Q27" i="11" s="1"/>
  <c r="R27" i="11" s="1"/>
  <c r="S27" i="11" s="1"/>
  <c r="T27" i="11" s="1"/>
  <c r="U27" i="11" s="1"/>
  <c r="V27" i="11" s="1"/>
  <c r="W27" i="11" s="1"/>
  <c r="X27" i="11" s="1"/>
  <c r="Y27" i="11" s="1"/>
  <c r="Z27" i="11" s="1"/>
  <c r="AA27" i="11" s="1"/>
  <c r="AB27" i="11" s="1"/>
  <c r="AC27" i="11" s="1"/>
  <c r="AD27" i="11" s="1"/>
  <c r="AE27" i="11" s="1"/>
  <c r="AF27" i="11" s="1"/>
  <c r="AG27" i="11" s="1"/>
  <c r="AK42" i="11"/>
  <c r="AL42" i="11" s="1"/>
  <c r="AM42" i="11" s="1"/>
  <c r="AO42" i="11" s="1"/>
  <c r="I47" i="10" s="1"/>
  <c r="K47" i="10" s="1"/>
  <c r="AB28" i="11"/>
  <c r="AC28" i="11" s="1"/>
  <c r="AD28" i="11" s="1"/>
  <c r="AE28" i="11" s="1"/>
  <c r="AF28" i="11" s="1"/>
  <c r="AG28" i="11" s="1"/>
  <c r="AH28" i="11" s="1"/>
  <c r="AI28" i="11" s="1"/>
  <c r="AJ28" i="11" s="1"/>
  <c r="AK28" i="11" s="1"/>
  <c r="AL28" i="11" s="1"/>
  <c r="AM28" i="11" s="1"/>
  <c r="AO28" i="11" s="1"/>
  <c r="I33" i="10" s="1"/>
  <c r="K33" i="10" s="1"/>
  <c r="AH50" i="11"/>
  <c r="AI50" i="11" s="1"/>
  <c r="AJ50" i="11" s="1"/>
  <c r="AK50" i="11" s="1"/>
  <c r="AL50" i="11" s="1"/>
  <c r="AM50" i="11" s="1"/>
  <c r="AO50" i="11" s="1"/>
  <c r="I55" i="10" s="1"/>
  <c r="K55" i="10" s="1"/>
  <c r="AK9" i="11"/>
  <c r="AL9" i="11" s="1"/>
  <c r="AM9" i="11" s="1"/>
  <c r="AO9" i="11" s="1"/>
  <c r="I14" i="10" s="1"/>
  <c r="J14" i="10" s="1"/>
  <c r="Y44" i="11"/>
  <c r="Z44" i="11" s="1"/>
  <c r="AA44" i="11" s="1"/>
  <c r="AB44" i="11" s="1"/>
  <c r="AC44" i="11" s="1"/>
  <c r="AD44" i="11" s="1"/>
  <c r="AE44" i="11" s="1"/>
  <c r="AF44" i="11" s="1"/>
  <c r="AG44" i="11" s="1"/>
  <c r="AH44" i="11" s="1"/>
  <c r="AI44" i="11" s="1"/>
  <c r="AJ44" i="11" s="1"/>
  <c r="AK44" i="11" s="1"/>
  <c r="AL44" i="11" s="1"/>
  <c r="AM44" i="11" s="1"/>
  <c r="AO44" i="11" s="1"/>
  <c r="I49" i="10" s="1"/>
  <c r="O35" i="11"/>
  <c r="P35" i="11" s="1"/>
  <c r="Q35" i="11" s="1"/>
  <c r="R35" i="11" s="1"/>
  <c r="S35" i="11" s="1"/>
  <c r="T35" i="11" s="1"/>
  <c r="U35" i="11" s="1"/>
  <c r="V35" i="11" s="1"/>
  <c r="W35" i="11" s="1"/>
  <c r="X35" i="11" s="1"/>
  <c r="Y35" i="11" s="1"/>
  <c r="Z35" i="11" s="1"/>
  <c r="AA35" i="11" s="1"/>
  <c r="AB35" i="11" s="1"/>
  <c r="AC35" i="11" s="1"/>
  <c r="AD35" i="11" s="1"/>
  <c r="AE35" i="11" s="1"/>
  <c r="AF35" i="11" s="1"/>
  <c r="AG35" i="11" s="1"/>
  <c r="AH35" i="11" s="1"/>
  <c r="AI35" i="11" s="1"/>
  <c r="AJ35" i="11" s="1"/>
  <c r="AK35" i="11" s="1"/>
  <c r="AL35" i="11" s="1"/>
  <c r="AM35" i="11" s="1"/>
  <c r="AO35" i="11" s="1"/>
  <c r="I40" i="10" s="1"/>
  <c r="P5" i="11"/>
  <c r="Q5" i="11" s="1"/>
  <c r="R5" i="11" s="1"/>
  <c r="O61" i="11"/>
  <c r="P61" i="11" s="1"/>
  <c r="Q61" i="11" s="1"/>
  <c r="R61" i="11" s="1"/>
  <c r="O26" i="11"/>
  <c r="P26" i="11" s="1"/>
  <c r="Q26" i="11" s="1"/>
  <c r="R26" i="11" s="1"/>
  <c r="S26" i="11" s="1"/>
  <c r="T26" i="11" s="1"/>
  <c r="U26" i="11" s="1"/>
  <c r="V26" i="11" s="1"/>
  <c r="W26" i="11" s="1"/>
  <c r="X26" i="11" s="1"/>
  <c r="Y26" i="11" s="1"/>
  <c r="Z26" i="11" s="1"/>
  <c r="AA26" i="11" s="1"/>
  <c r="AB26" i="11" s="1"/>
  <c r="AC26" i="11" s="1"/>
  <c r="AD26" i="11" s="1"/>
  <c r="AE26" i="11" s="1"/>
  <c r="AF26" i="11" s="1"/>
  <c r="AG26" i="11" s="1"/>
  <c r="AH26" i="11" s="1"/>
  <c r="AI26" i="11" s="1"/>
  <c r="AJ26" i="11" s="1"/>
  <c r="AK26" i="11" s="1"/>
  <c r="AL26" i="11" s="1"/>
  <c r="AM26" i="11" s="1"/>
  <c r="AO26" i="11" s="1"/>
  <c r="I31" i="10" s="1"/>
  <c r="K31" i="10" s="1"/>
  <c r="O56" i="11"/>
  <c r="P56" i="11" s="1"/>
  <c r="Q56" i="11" s="1"/>
  <c r="R56" i="11" s="1"/>
  <c r="S56" i="11" s="1"/>
  <c r="T56" i="11" s="1"/>
  <c r="U56" i="11" s="1"/>
  <c r="O51" i="11"/>
  <c r="AK30" i="11"/>
  <c r="AL30" i="11" s="1"/>
  <c r="AM30" i="11" s="1"/>
  <c r="AO30" i="11" s="1"/>
  <c r="I35" i="10" s="1"/>
  <c r="O48" i="11"/>
  <c r="O49" i="11"/>
  <c r="P49" i="11" s="1"/>
  <c r="Q49" i="11" s="1"/>
  <c r="R49" i="11" s="1"/>
  <c r="O53" i="11"/>
  <c r="AE10" i="11"/>
  <c r="AF10" i="11" s="1"/>
  <c r="AG10" i="11" s="1"/>
  <c r="AH10" i="11" s="1"/>
  <c r="AI10" i="11" s="1"/>
  <c r="AJ10" i="11" s="1"/>
  <c r="AK10" i="11" s="1"/>
  <c r="AL10" i="11" s="1"/>
  <c r="AM10" i="11" s="1"/>
  <c r="AO10" i="11" s="1"/>
  <c r="I15" i="10" s="1"/>
  <c r="O45" i="11"/>
  <c r="P45" i="11" s="1"/>
  <c r="Q45" i="11" s="1"/>
  <c r="R45" i="11" s="1"/>
  <c r="S45" i="11" s="1"/>
  <c r="T45" i="11" s="1"/>
  <c r="U45" i="11" s="1"/>
  <c r="V45" i="11" s="1"/>
  <c r="W45" i="11" s="1"/>
  <c r="X45" i="11" s="1"/>
  <c r="Y45" i="11" s="1"/>
  <c r="Z45" i="11" s="1"/>
  <c r="AA45" i="11" s="1"/>
  <c r="AB45" i="11" s="1"/>
  <c r="AC45" i="11" s="1"/>
  <c r="AD45" i="11" s="1"/>
  <c r="AE45" i="11" s="1"/>
  <c r="AF45" i="11" s="1"/>
  <c r="AG45" i="11" s="1"/>
  <c r="AE8" i="11"/>
  <c r="AF8" i="11" s="1"/>
  <c r="AG8" i="11" s="1"/>
  <c r="AH8" i="11" s="1"/>
  <c r="AI8" i="11" s="1"/>
  <c r="AJ8" i="11" s="1"/>
  <c r="AK8" i="11" s="1"/>
  <c r="AL8" i="11" s="1"/>
  <c r="AM8" i="11" s="1"/>
  <c r="AO8" i="11" s="1"/>
  <c r="I13" i="10" s="1"/>
  <c r="J13" i="10" s="1"/>
  <c r="AB13" i="11"/>
  <c r="AC13" i="11" s="1"/>
  <c r="AD13" i="11" s="1"/>
  <c r="AE13" i="11" s="1"/>
  <c r="AF13" i="11" s="1"/>
  <c r="AG13" i="11" s="1"/>
  <c r="AH13" i="11" s="1"/>
  <c r="AI13" i="11" s="1"/>
  <c r="AJ13" i="11" s="1"/>
  <c r="AK13" i="11" s="1"/>
  <c r="AL13" i="11" s="1"/>
  <c r="AM13" i="11" s="1"/>
  <c r="AO13" i="11" s="1"/>
  <c r="I18" i="10" s="1"/>
  <c r="K18" i="10" s="1"/>
  <c r="S22" i="11"/>
  <c r="T22" i="11" s="1"/>
  <c r="U22" i="11" s="1"/>
  <c r="O59" i="11"/>
  <c r="P59" i="11" s="1"/>
  <c r="Q59" i="11" s="1"/>
  <c r="R59" i="11" s="1"/>
  <c r="S59" i="11" s="1"/>
  <c r="T59" i="11" s="1"/>
  <c r="U59" i="11" s="1"/>
  <c r="V59" i="11" s="1"/>
  <c r="W59" i="11" s="1"/>
  <c r="X59" i="11" s="1"/>
  <c r="Y59" i="11" s="1"/>
  <c r="Z59" i="11" s="1"/>
  <c r="AA59" i="11" s="1"/>
  <c r="O38" i="11"/>
  <c r="O47" i="11"/>
  <c r="P47" i="11" s="1"/>
  <c r="Q47" i="11" s="1"/>
  <c r="R47" i="11" s="1"/>
  <c r="S47" i="11" s="1"/>
  <c r="T47" i="11" s="1"/>
  <c r="U47" i="11" s="1"/>
  <c r="V47" i="11" s="1"/>
  <c r="W47" i="11" s="1"/>
  <c r="X47" i="11" s="1"/>
  <c r="Y47" i="11" s="1"/>
  <c r="Z47" i="11" s="1"/>
  <c r="AA47" i="11" s="1"/>
  <c r="AB47" i="11" s="1"/>
  <c r="AC47" i="11" s="1"/>
  <c r="AD47" i="11" s="1"/>
  <c r="AE47" i="11" s="1"/>
  <c r="AF47" i="11" s="1"/>
  <c r="AG47" i="11" s="1"/>
  <c r="AH47" i="11" s="1"/>
  <c r="AI47" i="11" s="1"/>
  <c r="AJ47" i="11" s="1"/>
  <c r="O62" i="11"/>
  <c r="O31" i="11"/>
  <c r="P31" i="11" s="1"/>
  <c r="Q31" i="11" s="1"/>
  <c r="R31" i="11" s="1"/>
  <c r="S31" i="11" s="1"/>
  <c r="T31" i="11" s="1"/>
  <c r="U31" i="11" s="1"/>
  <c r="P16" i="11"/>
  <c r="Q16" i="11" s="1"/>
  <c r="R16" i="11" s="1"/>
  <c r="S16" i="11" s="1"/>
  <c r="T16" i="11" s="1"/>
  <c r="U16" i="11" s="1"/>
  <c r="V16" i="11" s="1"/>
  <c r="W16" i="11" s="1"/>
  <c r="X16" i="11" s="1"/>
  <c r="Y16" i="11" s="1"/>
  <c r="Z16" i="11" s="1"/>
  <c r="AA16" i="11" s="1"/>
  <c r="AB16" i="11" s="1"/>
  <c r="AC16" i="11" s="1"/>
  <c r="AD16" i="11" s="1"/>
  <c r="AE16" i="11" s="1"/>
  <c r="AF16" i="11" s="1"/>
  <c r="AG16" i="11" s="1"/>
  <c r="AH16" i="11" s="1"/>
  <c r="AI16" i="11" s="1"/>
  <c r="AJ16" i="11" s="1"/>
  <c r="AK16" i="11" s="1"/>
  <c r="AL16" i="11" s="1"/>
  <c r="AM16" i="11" s="1"/>
  <c r="AO16" i="11" s="1"/>
  <c r="I21" i="10" s="1"/>
  <c r="O46" i="11"/>
  <c r="P46" i="11" s="1"/>
  <c r="Q46" i="11" s="1"/>
  <c r="R46" i="11" s="1"/>
  <c r="S46" i="11" s="1"/>
  <c r="T46" i="11" s="1"/>
  <c r="U46" i="11" s="1"/>
  <c r="V46" i="11" s="1"/>
  <c r="W46" i="11" s="1"/>
  <c r="X46" i="11" s="1"/>
  <c r="Y46" i="11" s="1"/>
  <c r="Z46" i="11" s="1"/>
  <c r="AA46" i="11" s="1"/>
  <c r="AN4" i="11"/>
  <c r="O4" i="11"/>
  <c r="K40" i="10" l="1"/>
  <c r="J40" i="10"/>
  <c r="K34" i="10"/>
  <c r="J34" i="10"/>
  <c r="K15" i="10"/>
  <c r="L15" i="10"/>
  <c r="L13" i="10"/>
  <c r="K13" i="10"/>
  <c r="L14" i="10"/>
  <c r="K14" i="10"/>
  <c r="J16" i="10"/>
  <c r="K16" i="10"/>
  <c r="J18" i="10"/>
  <c r="L18" i="10"/>
  <c r="K35" i="10"/>
  <c r="J35" i="10"/>
  <c r="K21" i="10"/>
  <c r="J21" i="10"/>
  <c r="O6" i="1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6" i="11" s="1"/>
  <c r="AI6" i="11" s="1"/>
  <c r="AJ6" i="11" s="1"/>
  <c r="AK6" i="11" s="1"/>
  <c r="AL6" i="11" s="1"/>
  <c r="AM6" i="11" s="1"/>
  <c r="AO6" i="11" s="1"/>
  <c r="I11" i="10" s="1"/>
  <c r="J15" i="10"/>
  <c r="K49" i="10"/>
  <c r="S5" i="11"/>
  <c r="T5" i="11" s="1"/>
  <c r="U5" i="11" s="1"/>
  <c r="V5" i="11" s="1"/>
  <c r="W5" i="11" s="1"/>
  <c r="X5" i="11" s="1"/>
  <c r="Y5" i="11" s="1"/>
  <c r="Z5" i="11" s="1"/>
  <c r="AA5" i="11" s="1"/>
  <c r="AB5" i="11" s="1"/>
  <c r="AC5" i="11" s="1"/>
  <c r="AD5" i="11" s="1"/>
  <c r="AK32" i="11"/>
  <c r="AL32" i="11" s="1"/>
  <c r="AM32" i="11" s="1"/>
  <c r="AO32" i="11" s="1"/>
  <c r="I37" i="10" s="1"/>
  <c r="K37" i="10" s="1"/>
  <c r="AK17" i="11"/>
  <c r="AL17" i="11" s="1"/>
  <c r="AM17" i="11" s="1"/>
  <c r="AO17" i="11" s="1"/>
  <c r="I22" i="10" s="1"/>
  <c r="K22" i="10" s="1"/>
  <c r="AH55" i="11"/>
  <c r="AI55" i="11" s="1"/>
  <c r="AJ55" i="11" s="1"/>
  <c r="AK55" i="11" s="1"/>
  <c r="AL55" i="11" s="1"/>
  <c r="AM55" i="11" s="1"/>
  <c r="AO55" i="11" s="1"/>
  <c r="I60" i="10" s="1"/>
  <c r="K60" i="10" s="1"/>
  <c r="AE36" i="11"/>
  <c r="AF36" i="11" s="1"/>
  <c r="AG36" i="11" s="1"/>
  <c r="P51" i="11"/>
  <c r="Q51" i="11" s="1"/>
  <c r="R51" i="11" s="1"/>
  <c r="V56" i="11"/>
  <c r="W56" i="11" s="1"/>
  <c r="X56" i="11" s="1"/>
  <c r="Y56" i="11" s="1"/>
  <c r="Z56" i="11" s="1"/>
  <c r="AA56" i="11" s="1"/>
  <c r="AB56" i="11" s="1"/>
  <c r="AC56" i="11" s="1"/>
  <c r="AD56" i="11" s="1"/>
  <c r="AE56" i="11" s="1"/>
  <c r="AF56" i="11" s="1"/>
  <c r="AG56" i="11" s="1"/>
  <c r="AE25" i="11"/>
  <c r="AF25" i="11" s="1"/>
  <c r="AG25" i="11" s="1"/>
  <c r="P53" i="11"/>
  <c r="Q53" i="11" s="1"/>
  <c r="R53" i="11" s="1"/>
  <c r="AB46" i="11"/>
  <c r="AC46" i="11" s="1"/>
  <c r="AD46" i="11" s="1"/>
  <c r="AE46" i="11" s="1"/>
  <c r="AF46" i="11" s="1"/>
  <c r="AG46" i="11" s="1"/>
  <c r="V22" i="11"/>
  <c r="W22" i="11" s="1"/>
  <c r="X22" i="11" s="1"/>
  <c r="Y22" i="11" s="1"/>
  <c r="Z22" i="11" s="1"/>
  <c r="AA22" i="11" s="1"/>
  <c r="AB22" i="11" s="1"/>
  <c r="AC22" i="11" s="1"/>
  <c r="AD22" i="11" s="1"/>
  <c r="AE22" i="11" s="1"/>
  <c r="AF22" i="11" s="1"/>
  <c r="AG22" i="11" s="1"/>
  <c r="AH22" i="11" s="1"/>
  <c r="AI22" i="11" s="1"/>
  <c r="AJ22" i="11" s="1"/>
  <c r="V24" i="11"/>
  <c r="W24" i="11" s="1"/>
  <c r="X24" i="11" s="1"/>
  <c r="Y24" i="11" s="1"/>
  <c r="Z24" i="11" s="1"/>
  <c r="AA24" i="11" s="1"/>
  <c r="AB24" i="11" s="1"/>
  <c r="AC24" i="11" s="1"/>
  <c r="AD24" i="11" s="1"/>
  <c r="AE24" i="11" s="1"/>
  <c r="AF24" i="11" s="1"/>
  <c r="AG24" i="11" s="1"/>
  <c r="AH24" i="11" s="1"/>
  <c r="AI24" i="11" s="1"/>
  <c r="AJ24" i="11" s="1"/>
  <c r="AK24" i="11" s="1"/>
  <c r="AL24" i="11" s="1"/>
  <c r="AM24" i="11" s="1"/>
  <c r="AO24" i="11" s="1"/>
  <c r="I29" i="10" s="1"/>
  <c r="K29" i="10" s="1"/>
  <c r="S49" i="11"/>
  <c r="T49" i="11" s="1"/>
  <c r="U49" i="11" s="1"/>
  <c r="V49" i="11" s="1"/>
  <c r="W49" i="11" s="1"/>
  <c r="X49" i="11" s="1"/>
  <c r="Y49" i="11" s="1"/>
  <c r="Z49" i="11" s="1"/>
  <c r="AA49" i="11" s="1"/>
  <c r="AB49" i="11" s="1"/>
  <c r="AC49" i="11" s="1"/>
  <c r="AD49" i="11" s="1"/>
  <c r="AE49" i="11" s="1"/>
  <c r="AF49" i="11" s="1"/>
  <c r="AG49" i="11" s="1"/>
  <c r="AH27" i="11"/>
  <c r="AI27" i="11" s="1"/>
  <c r="AJ27" i="11" s="1"/>
  <c r="AB59" i="11"/>
  <c r="AC59" i="11" s="1"/>
  <c r="AD59" i="11" s="1"/>
  <c r="AE59" i="11" s="1"/>
  <c r="AF59" i="11" s="1"/>
  <c r="AG59" i="11" s="1"/>
  <c r="AH59" i="11" s="1"/>
  <c r="AI59" i="11" s="1"/>
  <c r="AJ59" i="11" s="1"/>
  <c r="AK59" i="11" s="1"/>
  <c r="AL59" i="11" s="1"/>
  <c r="AM59" i="11" s="1"/>
  <c r="AO59" i="11" s="1"/>
  <c r="I64" i="10" s="1"/>
  <c r="K64" i="10" s="1"/>
  <c r="AH45" i="11"/>
  <c r="AI45" i="11" s="1"/>
  <c r="AJ45" i="11" s="1"/>
  <c r="AK45" i="11" s="1"/>
  <c r="AL45" i="11" s="1"/>
  <c r="AM45" i="11" s="1"/>
  <c r="AO45" i="11" s="1"/>
  <c r="I50" i="10" s="1"/>
  <c r="K50" i="10" s="1"/>
  <c r="S61" i="11"/>
  <c r="T61" i="11" s="1"/>
  <c r="U61" i="11" s="1"/>
  <c r="V61" i="11" s="1"/>
  <c r="W61" i="11" s="1"/>
  <c r="X61" i="11" s="1"/>
  <c r="Y61" i="11" s="1"/>
  <c r="Z61" i="11" s="1"/>
  <c r="AA61" i="11" s="1"/>
  <c r="AB61" i="11" s="1"/>
  <c r="AC61" i="11" s="1"/>
  <c r="AD61" i="11" s="1"/>
  <c r="AE61" i="11" s="1"/>
  <c r="AF61" i="11" s="1"/>
  <c r="AG61" i="11" s="1"/>
  <c r="AH61" i="11" s="1"/>
  <c r="AI61" i="11" s="1"/>
  <c r="AJ61" i="11" s="1"/>
  <c r="AK61" i="11" s="1"/>
  <c r="AL61" i="11" s="1"/>
  <c r="AM61" i="11" s="1"/>
  <c r="AO61" i="11" s="1"/>
  <c r="I66" i="10" s="1"/>
  <c r="K66" i="10" s="1"/>
  <c r="P48" i="11"/>
  <c r="Q48" i="11" s="1"/>
  <c r="R48" i="11" s="1"/>
  <c r="S48" i="11" s="1"/>
  <c r="T48" i="11" s="1"/>
  <c r="U48" i="11" s="1"/>
  <c r="V48" i="11" s="1"/>
  <c r="W48" i="11" s="1"/>
  <c r="X48" i="11" s="1"/>
  <c r="Y48" i="11" s="1"/>
  <c r="Z48" i="11" s="1"/>
  <c r="AA48" i="11" s="1"/>
  <c r="AB48" i="11" s="1"/>
  <c r="AC48" i="11" s="1"/>
  <c r="AD48" i="11" s="1"/>
  <c r="AE48" i="11" s="1"/>
  <c r="AF48" i="11" s="1"/>
  <c r="AG48" i="11" s="1"/>
  <c r="AH48" i="11" s="1"/>
  <c r="AI48" i="11" s="1"/>
  <c r="AJ48" i="11" s="1"/>
  <c r="AK47" i="11"/>
  <c r="AL47" i="11" s="1"/>
  <c r="AM47" i="11" s="1"/>
  <c r="AO47" i="11" s="1"/>
  <c r="I52" i="10" s="1"/>
  <c r="K52" i="10" s="1"/>
  <c r="Y60" i="11"/>
  <c r="Z60" i="11" s="1"/>
  <c r="AA60" i="11" s="1"/>
  <c r="AB60" i="11" s="1"/>
  <c r="AC60" i="11" s="1"/>
  <c r="AD60" i="11" s="1"/>
  <c r="AE60" i="11" s="1"/>
  <c r="AF60" i="11" s="1"/>
  <c r="AG60" i="11" s="1"/>
  <c r="AH60" i="11" s="1"/>
  <c r="AI60" i="11" s="1"/>
  <c r="AJ60" i="11" s="1"/>
  <c r="AK60" i="11" s="1"/>
  <c r="AL60" i="11" s="1"/>
  <c r="AM60" i="11" s="1"/>
  <c r="AO60" i="11" s="1"/>
  <c r="I65" i="10" s="1"/>
  <c r="K65" i="10" s="1"/>
  <c r="P62" i="11"/>
  <c r="Q62" i="11" s="1"/>
  <c r="R62" i="11" s="1"/>
  <c r="S62" i="11" s="1"/>
  <c r="T62" i="11" s="1"/>
  <c r="U62" i="11" s="1"/>
  <c r="V62" i="11" s="1"/>
  <c r="W62" i="11" s="1"/>
  <c r="X62" i="11" s="1"/>
  <c r="Y62" i="11" s="1"/>
  <c r="Z62" i="11" s="1"/>
  <c r="AA62" i="11" s="1"/>
  <c r="AB62" i="11" s="1"/>
  <c r="AC62" i="11" s="1"/>
  <c r="AD62" i="11" s="1"/>
  <c r="V31" i="11"/>
  <c r="W31" i="11" s="1"/>
  <c r="X31" i="11" s="1"/>
  <c r="Y31" i="11" s="1"/>
  <c r="Z31" i="11" s="1"/>
  <c r="AA31" i="11" s="1"/>
  <c r="AB31" i="11" s="1"/>
  <c r="AC31" i="11" s="1"/>
  <c r="AD31" i="11" s="1"/>
  <c r="AE31" i="11" s="1"/>
  <c r="AF31" i="11" s="1"/>
  <c r="AG31" i="11" s="1"/>
  <c r="AH31" i="11" s="1"/>
  <c r="AI31" i="11" s="1"/>
  <c r="AJ31" i="11" s="1"/>
  <c r="AK31" i="11" s="1"/>
  <c r="AL31" i="11" s="1"/>
  <c r="AM31" i="11" s="1"/>
  <c r="AO31" i="11" s="1"/>
  <c r="I36" i="10" s="1"/>
  <c r="K36" i="10" s="1"/>
  <c r="P38" i="11"/>
  <c r="Q38" i="11" s="1"/>
  <c r="R38" i="11" s="1"/>
  <c r="S38" i="11" s="1"/>
  <c r="T38" i="11" s="1"/>
  <c r="U38" i="11" s="1"/>
  <c r="V38" i="11" s="1"/>
  <c r="W38" i="11" s="1"/>
  <c r="X38" i="11" s="1"/>
  <c r="Y38" i="11" s="1"/>
  <c r="Z38" i="11" s="1"/>
  <c r="AA38" i="11" s="1"/>
  <c r="AB38" i="11" s="1"/>
  <c r="AC38" i="11" s="1"/>
  <c r="AD38" i="11" s="1"/>
  <c r="P4" i="11"/>
  <c r="Q4" i="11" s="1"/>
  <c r="R4" i="11" s="1"/>
  <c r="J11" i="10" l="1"/>
  <c r="K11" i="10"/>
  <c r="AE62" i="11"/>
  <c r="AF62" i="11" s="1"/>
  <c r="AG62" i="11" s="1"/>
  <c r="AH62" i="11" s="1"/>
  <c r="AI62" i="11" s="1"/>
  <c r="AJ62" i="11" s="1"/>
  <c r="AK62" i="11" s="1"/>
  <c r="AL62" i="11" s="1"/>
  <c r="AM62" i="11" s="1"/>
  <c r="AO62" i="11" s="1"/>
  <c r="I67" i="10" s="1"/>
  <c r="K67" i="10" s="1"/>
  <c r="S53" i="11"/>
  <c r="T53" i="11" s="1"/>
  <c r="U53" i="11" s="1"/>
  <c r="V53" i="11" s="1"/>
  <c r="W53" i="11" s="1"/>
  <c r="X53" i="11" s="1"/>
  <c r="Y53" i="11" s="1"/>
  <c r="Z53" i="11" s="1"/>
  <c r="AA53" i="11" s="1"/>
  <c r="AB53" i="11" s="1"/>
  <c r="AC53" i="11" s="1"/>
  <c r="AD53" i="11" s="1"/>
  <c r="AE53" i="11" s="1"/>
  <c r="AF53" i="11" s="1"/>
  <c r="AG53" i="11" s="1"/>
  <c r="AH53" i="11" s="1"/>
  <c r="AI53" i="11" s="1"/>
  <c r="AJ53" i="11" s="1"/>
  <c r="AK53" i="11" s="1"/>
  <c r="AL53" i="11" s="1"/>
  <c r="AM53" i="11" s="1"/>
  <c r="AO53" i="11" s="1"/>
  <c r="I58" i="10" s="1"/>
  <c r="K58" i="10" s="1"/>
  <c r="AE5" i="11"/>
  <c r="AF5" i="11" s="1"/>
  <c r="AG5" i="11" s="1"/>
  <c r="AH5" i="11" s="1"/>
  <c r="AI5" i="11" s="1"/>
  <c r="AJ5" i="11" s="1"/>
  <c r="AK5" i="11" s="1"/>
  <c r="AL5" i="11" s="1"/>
  <c r="AM5" i="11" s="1"/>
  <c r="AO5" i="11" s="1"/>
  <c r="I10" i="10" s="1"/>
  <c r="AH25" i="11"/>
  <c r="AI25" i="11" s="1"/>
  <c r="AJ25" i="11" s="1"/>
  <c r="AK25" i="11" s="1"/>
  <c r="AL25" i="11" s="1"/>
  <c r="AM25" i="11" s="1"/>
  <c r="AO25" i="11" s="1"/>
  <c r="I30" i="10" s="1"/>
  <c r="K30" i="10" s="1"/>
  <c r="AE38" i="11"/>
  <c r="AF38" i="11" s="1"/>
  <c r="AG38" i="11" s="1"/>
  <c r="AH49" i="11"/>
  <c r="AI49" i="11" s="1"/>
  <c r="AJ49" i="11" s="1"/>
  <c r="AK49" i="11" s="1"/>
  <c r="AL49" i="11" s="1"/>
  <c r="AM49" i="11" s="1"/>
  <c r="AO49" i="11" s="1"/>
  <c r="I54" i="10" s="1"/>
  <c r="K54" i="10" s="1"/>
  <c r="AH46" i="11"/>
  <c r="AI46" i="11" s="1"/>
  <c r="AJ46" i="11" s="1"/>
  <c r="AK22" i="11"/>
  <c r="AL22" i="11" s="1"/>
  <c r="AM22" i="11" s="1"/>
  <c r="AO22" i="11" s="1"/>
  <c r="I27" i="10" s="1"/>
  <c r="K27" i="10" s="1"/>
  <c r="AK27" i="11"/>
  <c r="AL27" i="11" s="1"/>
  <c r="AM27" i="11" s="1"/>
  <c r="AO27" i="11" s="1"/>
  <c r="I32" i="10" s="1"/>
  <c r="K32" i="10" s="1"/>
  <c r="AK48" i="11"/>
  <c r="AL48" i="11" s="1"/>
  <c r="AM48" i="11" s="1"/>
  <c r="AO48" i="11" s="1"/>
  <c r="I53" i="10" s="1"/>
  <c r="K53" i="10" s="1"/>
  <c r="S51" i="11"/>
  <c r="T51" i="11" s="1"/>
  <c r="U51" i="11" s="1"/>
  <c r="V51" i="11" s="1"/>
  <c r="W51" i="11" s="1"/>
  <c r="X51" i="11" s="1"/>
  <c r="Y51" i="11" s="1"/>
  <c r="Z51" i="11" s="1"/>
  <c r="AA51" i="11" s="1"/>
  <c r="AB51" i="11" s="1"/>
  <c r="AC51" i="11" s="1"/>
  <c r="AD51" i="11" s="1"/>
  <c r="AE51" i="11" s="1"/>
  <c r="AF51" i="11" s="1"/>
  <c r="AG51" i="11" s="1"/>
  <c r="AH51" i="11" s="1"/>
  <c r="AI51" i="11" s="1"/>
  <c r="AJ51" i="11" s="1"/>
  <c r="AK51" i="11" s="1"/>
  <c r="AL51" i="11" s="1"/>
  <c r="AM51" i="11" s="1"/>
  <c r="AO51" i="11" s="1"/>
  <c r="I56" i="10" s="1"/>
  <c r="K56" i="10" s="1"/>
  <c r="AH56" i="11"/>
  <c r="AI56" i="11" s="1"/>
  <c r="AJ56" i="11" s="1"/>
  <c r="AK56" i="11" s="1"/>
  <c r="AL56" i="11" s="1"/>
  <c r="AM56" i="11" s="1"/>
  <c r="AO56" i="11" s="1"/>
  <c r="I61" i="10" s="1"/>
  <c r="K61" i="10" s="1"/>
  <c r="AH36" i="11"/>
  <c r="AI36" i="11" s="1"/>
  <c r="AJ36" i="11" s="1"/>
  <c r="AK36" i="11" s="1"/>
  <c r="AL36" i="11" s="1"/>
  <c r="AM36" i="11" s="1"/>
  <c r="AO36" i="11" s="1"/>
  <c r="I41" i="10" s="1"/>
  <c r="K41" i="10" s="1"/>
  <c r="S4" i="11"/>
  <c r="T4" i="11" s="1"/>
  <c r="U4" i="11" s="1"/>
  <c r="L10" i="10" l="1"/>
  <c r="L6" i="10" s="1"/>
  <c r="K10" i="10"/>
  <c r="AH38" i="11"/>
  <c r="AI38" i="11" s="1"/>
  <c r="AJ38" i="11" s="1"/>
  <c r="AK38" i="11" s="1"/>
  <c r="AL38" i="11" s="1"/>
  <c r="AM38" i="11" s="1"/>
  <c r="AO38" i="11" s="1"/>
  <c r="I43" i="10" s="1"/>
  <c r="K43" i="10" s="1"/>
  <c r="AK46" i="11"/>
  <c r="AL46" i="11" s="1"/>
  <c r="AM46" i="11" s="1"/>
  <c r="AO46" i="11" s="1"/>
  <c r="I51" i="10" s="1"/>
  <c r="J51" i="10" s="1"/>
  <c r="V4" i="11"/>
  <c r="W4" i="11" s="1"/>
  <c r="X4" i="11" s="1"/>
  <c r="K51" i="10" l="1"/>
  <c r="Y4" i="11"/>
  <c r="Z4" i="11" s="1"/>
  <c r="AA4" i="11" s="1"/>
  <c r="AB4" i="11" l="1"/>
  <c r="AC4" i="11" s="1"/>
  <c r="AD4" i="11" s="1"/>
  <c r="AE4" i="11" l="1"/>
  <c r="AF4" i="11" s="1"/>
  <c r="AG4" i="11" s="1"/>
  <c r="AH4" i="11" l="1"/>
  <c r="AI4" i="11" s="1"/>
  <c r="AJ4" i="11" s="1"/>
  <c r="AK4" i="11" l="1"/>
  <c r="AL4" i="11" s="1"/>
  <c r="AM4" i="11" s="1"/>
  <c r="AO4" i="11" s="1"/>
  <c r="I9" i="10" s="1"/>
  <c r="K9" i="10" s="1"/>
  <c r="K6" i="10" s="1"/>
  <c r="J9" i="10" l="1"/>
  <c r="I6" i="10"/>
  <c r="A7" i="10" s="1"/>
  <c r="P17" i="5"/>
  <c r="P16" i="5"/>
  <c r="O11" i="5"/>
  <c r="P18" i="5"/>
  <c r="K4" i="10" l="1"/>
  <c r="Q18" i="5"/>
  <c r="K5" i="10" s="1"/>
  <c r="I4" i="10"/>
  <c r="P11" i="5"/>
  <c r="I5" i="10" s="1"/>
  <c r="L4" i="10"/>
  <c r="Q17" i="5"/>
  <c r="L5" i="10" s="1"/>
  <c r="Q16" i="5"/>
  <c r="J5" i="10" s="1"/>
  <c r="J4" i="10"/>
  <c r="J6" i="10"/>
</calcChain>
</file>

<file path=xl/sharedStrings.xml><?xml version="1.0" encoding="utf-8"?>
<sst xmlns="http://schemas.openxmlformats.org/spreadsheetml/2006/main" count="246" uniqueCount="189">
  <si>
    <t>כולנו</t>
  </si>
  <si>
    <t>מרצ</t>
  </si>
  <si>
    <t>טב</t>
  </si>
  <si>
    <t>ליברמן</t>
  </si>
  <si>
    <t>ג</t>
  </si>
  <si>
    <t>שס</t>
  </si>
  <si>
    <t>כחול לבן</t>
  </si>
  <si>
    <t>ליכוד</t>
  </si>
  <si>
    <t>לא עברו</t>
  </si>
  <si>
    <t>חסימה</t>
  </si>
  <si>
    <t>כשרים</t>
  </si>
  <si>
    <t>פסולים</t>
  </si>
  <si>
    <t>הצביעו</t>
  </si>
  <si>
    <t>אחוז הצבעה</t>
  </si>
  <si>
    <t>בז"ב</t>
  </si>
  <si>
    <t>עברו</t>
  </si>
  <si>
    <t>ח"כ</t>
  </si>
  <si>
    <t>מנדט</t>
  </si>
  <si>
    <t>מפלגה</t>
  </si>
  <si>
    <t>קולות שעברו</t>
  </si>
  <si>
    <t>בסיס</t>
  </si>
  <si>
    <t>קולות</t>
  </si>
  <si>
    <t>גוש עודפים</t>
  </si>
  <si>
    <t>בנפרד</t>
  </si>
  <si>
    <t>יחד</t>
  </si>
  <si>
    <t>ימין</t>
  </si>
  <si>
    <t>שמאל</t>
  </si>
  <si>
    <t>סופי</t>
  </si>
  <si>
    <t>ז</t>
  </si>
  <si>
    <t>נץ</t>
  </si>
  <si>
    <t>ק</t>
  </si>
  <si>
    <t>זץ</t>
  </si>
  <si>
    <t>י</t>
  </si>
  <si>
    <t>ףז</t>
  </si>
  <si>
    <t>ץ</t>
  </si>
  <si>
    <t>יז</t>
  </si>
  <si>
    <t>נך</t>
  </si>
  <si>
    <t>זהות - תנועה ישראלית יהודית בהנהגת משה פייגלין</t>
  </si>
  <si>
    <t>צדק חברתי</t>
  </si>
  <si>
    <t>זכויותינו בקולנו</t>
  </si>
  <si>
    <t>מהתחלה</t>
  </si>
  <si>
    <t>התקווה לשינוי</t>
  </si>
  <si>
    <t>חינוך</t>
  </si>
  <si>
    <t>כבוד האדם</t>
  </si>
  <si>
    <t>ברית עולם</t>
  </si>
  <si>
    <t>מפלגת הגוש התנ"כי</t>
  </si>
  <si>
    <t>מנהיגות חברתית</t>
  </si>
  <si>
    <t>שווים</t>
  </si>
  <si>
    <t>נ</t>
  </si>
  <si>
    <t>מחל</t>
  </si>
  <si>
    <t>הליכוד בהנהגת בנימין נתניהו לראשות הממשלה</t>
  </si>
  <si>
    <t>פה</t>
  </si>
  <si>
    <t>אמת</t>
  </si>
  <si>
    <t>ל</t>
  </si>
  <si>
    <t>התאחדות הספרדים שומרי התורה תנועתו של מרן הרב עובדיה יוסף זצ"ל</t>
  </si>
  <si>
    <t>יהדות התורה והשבת אגודת ישראל - דגל התורה</t>
  </si>
  <si>
    <t>כ</t>
  </si>
  <si>
    <t>דעם</t>
  </si>
  <si>
    <t>אות</t>
  </si>
  <si>
    <t>סיווג עודפים</t>
  </si>
  <si>
    <t>מספר</t>
  </si>
  <si>
    <t>מינ'</t>
  </si>
  <si>
    <t>פייגלין</t>
  </si>
  <si>
    <t>גשר</t>
  </si>
  <si>
    <t>מגן</t>
  </si>
  <si>
    <t>אחוז החסימה</t>
  </si>
  <si>
    <t>חברי כנסת</t>
  </si>
  <si>
    <t>בז"בים</t>
  </si>
  <si>
    <t>מינימום</t>
  </si>
  <si>
    <t>מספר בסיס</t>
  </si>
  <si>
    <t>מזהה</t>
  </si>
  <si>
    <t>כיתוב</t>
  </si>
  <si>
    <t>קיצור</t>
  </si>
  <si>
    <t>שיוך</t>
  </si>
  <si>
    <t>ליכוד - טב</t>
  </si>
  <si>
    <t>ג - שס</t>
  </si>
  <si>
    <t>ערביות</t>
  </si>
  <si>
    <t>מרצ - העבודה</t>
  </si>
  <si>
    <t>ליברמן - בנט</t>
  </si>
  <si>
    <t>מקוצר</t>
  </si>
  <si>
    <t>הסכם</t>
  </si>
  <si>
    <t>באדר-עופר</t>
  </si>
  <si>
    <t>תוספת</t>
  </si>
  <si>
    <t/>
  </si>
  <si>
    <t>מנדטים</t>
  </si>
  <si>
    <t>ללא שיוך</t>
  </si>
  <si>
    <t>מ1</t>
  </si>
  <si>
    <t>מ2</t>
  </si>
  <si>
    <t>מ3</t>
  </si>
  <si>
    <t>מ4</t>
  </si>
  <si>
    <t>מ5</t>
  </si>
  <si>
    <t>מ6</t>
  </si>
  <si>
    <t>מ7</t>
  </si>
  <si>
    <t>מ8</t>
  </si>
  <si>
    <t>מ9</t>
  </si>
  <si>
    <t>מ10</t>
  </si>
  <si>
    <t>מ11</t>
  </si>
  <si>
    <t>מפלגות</t>
  </si>
  <si>
    <t>עודפים</t>
  </si>
  <si>
    <t>נתוני בסיס</t>
  </si>
  <si>
    <t>סיכום מנדטים</t>
  </si>
  <si>
    <t>בט"ח</t>
  </si>
  <si>
    <t>רע"ב</t>
  </si>
  <si>
    <t>צומת</t>
  </si>
  <si>
    <t>ישר</t>
  </si>
  <si>
    <t>ותיקים</t>
  </si>
  <si>
    <t>כי"ח</t>
  </si>
  <si>
    <t>פיראטים</t>
  </si>
  <si>
    <t>א"י שלנו</t>
  </si>
  <si>
    <t>אחריות</t>
  </si>
  <si>
    <t>כלכלה ירוקה</t>
  </si>
  <si>
    <t>אני ואתה</t>
  </si>
  <si>
    <t>התנכ"י</t>
  </si>
  <si>
    <t>הרפורמה</t>
  </si>
  <si>
    <t>אופק חדש</t>
  </si>
  <si>
    <t>צדק לכל</t>
  </si>
  <si>
    <t>פיראטים וננח</t>
  </si>
  <si>
    <t>כולן/ם</t>
  </si>
  <si>
    <t>הגוש התנכ"י</t>
  </si>
  <si>
    <t>בני הברית</t>
  </si>
  <si>
    <t>תוספת חיבור</t>
  </si>
  <si>
    <t>דדדד</t>
  </si>
  <si>
    <t>עעעע</t>
  </si>
  <si>
    <t>אחוז</t>
  </si>
  <si>
    <t>סיסמה דרגה 3 - בסיס</t>
  </si>
  <si>
    <t>סיסמה דרגה 2 - לפני הבחירות</t>
  </si>
  <si>
    <t>סיסמה דרגה 1 - תוצאות</t>
  </si>
  <si>
    <t>מחושב - נעול</t>
  </si>
  <si>
    <t>יש לעדכן את שמות הסכמי העודפים בגיליון הבא</t>
  </si>
  <si>
    <t>מנדט-לא עברו</t>
  </si>
  <si>
    <t>כללי</t>
  </si>
  <si>
    <t>053-3109076</t>
  </si>
  <si>
    <t>כחול לבן - בראשות בני גנץ ויאיר לפיד</t>
  </si>
  <si>
    <t>ימינה בראשות איילת שקד הבית היהודי-האיחוד הלאומי-הימין החדש</t>
  </si>
  <si>
    <t>ימינה</t>
  </si>
  <si>
    <t>העבודה - גשר בראשות עמיר פרץ ואורלי לוי אבקסיס</t>
  </si>
  <si>
    <t>העבודה</t>
  </si>
  <si>
    <t>כף</t>
  </si>
  <si>
    <t>עוצמה יהודית בראשות איתמר בן גביר</t>
  </si>
  <si>
    <t>עוצמה</t>
  </si>
  <si>
    <t>המחנה הדמוקרטי בהנהגת הורוביץ, שפיר וברק</t>
  </si>
  <si>
    <t>ישראל ביתנו בראשות אביגדור ליברמן</t>
  </si>
  <si>
    <t>ודעם</t>
  </si>
  <si>
    <t>הרשימה המשותפת חד"ש, רע"ם, תע"ל, בל"ד</t>
  </si>
  <si>
    <t>ערבים</t>
  </si>
  <si>
    <t>צומת - התיישבות וחקלאות</t>
  </si>
  <si>
    <t>רק</t>
  </si>
  <si>
    <t>רון קובי - הימין החילוני נלחמים בכפיה החרדית</t>
  </si>
  <si>
    <t>קובי</t>
  </si>
  <si>
    <t>אדום לבן - לגליזציה לקנביס, שוויון לאתיופים, ערבים ומקופחים</t>
  </si>
  <si>
    <t>א.לבן</t>
  </si>
  <si>
    <t>מתקדמת</t>
  </si>
  <si>
    <t>עוצמה כלכלית קולם של העסקים בישראל</t>
  </si>
  <si>
    <t>ע.כלכלית</t>
  </si>
  <si>
    <t>צן</t>
  </si>
  <si>
    <t>צפון</t>
  </si>
  <si>
    <t>הפיראטים - כי כולנו באותה סירה והכל אותו שייט</t>
  </si>
  <si>
    <t>זכויותינו בקולנו - לחיים בכבוד</t>
  </si>
  <si>
    <t>ח.בכבוד</t>
  </si>
  <si>
    <t>מנהיגות</t>
  </si>
  <si>
    <t>קך</t>
  </si>
  <si>
    <t>סדר חדש - לשינוי שיטת הבחירות</t>
  </si>
  <si>
    <t>סדר</t>
  </si>
  <si>
    <t>צ</t>
  </si>
  <si>
    <t>צדק בראשות אבי ילאו</t>
  </si>
  <si>
    <t>צדק</t>
  </si>
  <si>
    <t>קץ</t>
  </si>
  <si>
    <t>קמ"ה - קידום מעמד הפרט</t>
  </si>
  <si>
    <t>קמ"ה</t>
  </si>
  <si>
    <t>דעם - כלכלה ירוקה מדינה אחת</t>
  </si>
  <si>
    <t>כי</t>
  </si>
  <si>
    <t>האחדות העממית - אלוחדה אלשעביה בראשות פרופ' אסעד גאנם</t>
  </si>
  <si>
    <t>אחדות ע.</t>
  </si>
  <si>
    <t>ינ</t>
  </si>
  <si>
    <t>התנועה הנוצרית הליבראלית</t>
  </si>
  <si>
    <t>נוצרית</t>
  </si>
  <si>
    <t>זן</t>
  </si>
  <si>
    <t>זהות</t>
  </si>
  <si>
    <t>יף</t>
  </si>
  <si>
    <t>כ.האדם</t>
  </si>
  <si>
    <t>כבוד ושוויון</t>
  </si>
  <si>
    <t>כ.ושיוויון</t>
  </si>
  <si>
    <t>כל ישראל אחים לשוויון חברתי</t>
  </si>
  <si>
    <t>יק</t>
  </si>
  <si>
    <t>זכ</t>
  </si>
  <si>
    <t>מפלגת הדמוקראטורה</t>
  </si>
  <si>
    <t>דמוקראטורה</t>
  </si>
  <si>
    <t>נעם - עם נורמלי בארצנו</t>
  </si>
  <si>
    <t>נעם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</si>
</sst>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\-0.00\ "/>
  </numFmts>
  <fonts count="21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6"/>
      <color rgb="FF000000"/>
      <name val="Arial"/>
      <family val="2"/>
    </font>
    <font>
      <b/>
      <sz val="6.5"/>
      <color rgb="FF000000"/>
      <name val="Calibri"/>
      <family val="2"/>
    </font>
    <font>
      <b/>
      <sz val="9"/>
      <color theme="0"/>
      <name val="Calibri"/>
      <family val="2"/>
    </font>
    <font>
      <sz val="10"/>
      <color rgb="FF000000"/>
      <name val="Arial"/>
      <family val="2"/>
    </font>
    <font>
      <b/>
      <sz val="16"/>
      <color rgb="FF000000"/>
      <name val="Calibri"/>
      <family val="2"/>
    </font>
    <font>
      <b/>
      <sz val="22"/>
      <color rgb="FF000000"/>
      <name val="Calibri"/>
      <family val="2"/>
    </font>
    <font>
      <b/>
      <sz val="11"/>
      <color theme="0"/>
      <name val="Calibri"/>
      <family val="2"/>
    </font>
    <font>
      <b/>
      <sz val="18"/>
      <color rgb="FF000000"/>
      <name val="Calibri"/>
      <family val="2"/>
    </font>
    <font>
      <b/>
      <sz val="13"/>
      <color rgb="FF000000"/>
      <name val="Calibri"/>
      <family val="2"/>
    </font>
    <font>
      <b/>
      <sz val="20"/>
      <color rgb="FFFF0000"/>
      <name val="Calibri"/>
      <family val="2"/>
    </font>
    <font>
      <b/>
      <sz val="18"/>
      <name val="Calibri"/>
      <family val="2"/>
    </font>
    <font>
      <b/>
      <sz val="8"/>
      <color theme="0"/>
      <name val="Calibri"/>
      <family val="2"/>
    </font>
    <font>
      <b/>
      <sz val="16"/>
      <color rgb="FFFF0000"/>
      <name val="Calibri"/>
      <family val="2"/>
    </font>
    <font>
      <b/>
      <sz val="24"/>
      <color rgb="FFFF0000"/>
      <name val="Calibri"/>
      <family val="2"/>
    </font>
    <font>
      <b/>
      <sz val="9"/>
      <color rgb="FF000000"/>
      <name val="Calibri"/>
      <family val="2"/>
      <charset val="177"/>
    </font>
    <font>
      <sz val="9"/>
      <color rgb="FF000000"/>
      <name val="Arial"/>
      <family val="2"/>
      <charset val="177"/>
    </font>
    <font>
      <b/>
      <sz val="14"/>
      <color rgb="FF7030A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B8CCE4"/>
      </patternFill>
    </fill>
    <fill>
      <patternFill patternType="solid">
        <fgColor theme="5" tint="0.79998168889431442"/>
        <bgColor rgb="FFB8CCE4"/>
      </patternFill>
    </fill>
    <fill>
      <patternFill patternType="solid">
        <fgColor theme="4" tint="0.59999389629810485"/>
        <bgColor rgb="FFB8CCE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rgb="FFC4BD97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 applyFont="1" applyAlignment="1"/>
    <xf numFmtId="3" fontId="6" fillId="3" borderId="0" xfId="0" applyNumberFormat="1" applyFont="1" applyFill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3" fontId="6" fillId="3" borderId="25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2" fillId="8" borderId="21" xfId="0" applyNumberFormat="1" applyFont="1" applyFill="1" applyBorder="1" applyAlignment="1">
      <alignment vertical="center"/>
    </xf>
    <xf numFmtId="3" fontId="2" fillId="8" borderId="22" xfId="0" applyNumberFormat="1" applyFont="1" applyFill="1" applyBorder="1" applyAlignment="1">
      <alignment horizontal="right" vertical="center"/>
    </xf>
    <xf numFmtId="3" fontId="2" fillId="8" borderId="22" xfId="0" applyNumberFormat="1" applyFont="1" applyFill="1" applyBorder="1" applyAlignment="1">
      <alignment horizontal="center" vertical="center"/>
    </xf>
    <xf numFmtId="3" fontId="2" fillId="8" borderId="23" xfId="0" applyNumberFormat="1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3" fontId="2" fillId="8" borderId="20" xfId="0" applyNumberFormat="1" applyFont="1" applyFill="1" applyBorder="1" applyAlignment="1">
      <alignment horizontal="center" vertical="center"/>
    </xf>
    <xf numFmtId="3" fontId="2" fillId="6" borderId="21" xfId="0" applyNumberFormat="1" applyFont="1" applyFill="1" applyBorder="1" applyAlignment="1">
      <alignment vertical="center"/>
    </xf>
    <xf numFmtId="3" fontId="2" fillId="6" borderId="22" xfId="0" applyNumberFormat="1" applyFont="1" applyFill="1" applyBorder="1" applyAlignment="1">
      <alignment horizontal="right" vertical="center"/>
    </xf>
    <xf numFmtId="3" fontId="2" fillId="7" borderId="22" xfId="0" applyNumberFormat="1" applyFont="1" applyFill="1" applyBorder="1" applyAlignment="1">
      <alignment horizontal="center" vertical="center"/>
    </xf>
    <xf numFmtId="3" fontId="2" fillId="7" borderId="23" xfId="0" applyNumberFormat="1" applyFont="1" applyFill="1" applyBorder="1" applyAlignment="1">
      <alignment horizontal="center" vertical="center"/>
    </xf>
    <xf numFmtId="3" fontId="2" fillId="6" borderId="19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6" borderId="20" xfId="0" applyNumberFormat="1" applyFont="1" applyFill="1" applyBorder="1" applyAlignment="1">
      <alignment horizontal="center" vertical="center"/>
    </xf>
    <xf numFmtId="3" fontId="2" fillId="7" borderId="19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3" fontId="2" fillId="7" borderId="20" xfId="0" applyNumberFormat="1" applyFont="1" applyFill="1" applyBorder="1" applyAlignment="1">
      <alignment horizontal="center" vertical="center"/>
    </xf>
    <xf numFmtId="3" fontId="2" fillId="6" borderId="26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right" vertical="center"/>
    </xf>
    <xf numFmtId="0" fontId="2" fillId="5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3" fontId="2" fillId="5" borderId="30" xfId="0" applyNumberFormat="1" applyFont="1" applyFill="1" applyBorder="1" applyAlignment="1">
      <alignment horizontal="center" vertical="center"/>
    </xf>
    <xf numFmtId="3" fontId="2" fillId="12" borderId="3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right" vertical="center"/>
    </xf>
    <xf numFmtId="0" fontId="2" fillId="4" borderId="34" xfId="0" applyFont="1" applyFill="1" applyBorder="1" applyAlignment="1">
      <alignment horizontal="center" vertical="center"/>
    </xf>
    <xf numFmtId="3" fontId="2" fillId="12" borderId="32" xfId="0" applyNumberFormat="1" applyFont="1" applyFill="1" applyBorder="1" applyAlignment="1">
      <alignment horizontal="center" vertical="center"/>
    </xf>
    <xf numFmtId="3" fontId="2" fillId="5" borderId="32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3" fontId="2" fillId="4" borderId="14" xfId="0" applyNumberFormat="1" applyFont="1" applyFill="1" applyBorder="1" applyAlignment="1">
      <alignment horizontal="center"/>
    </xf>
    <xf numFmtId="3" fontId="2" fillId="12" borderId="14" xfId="0" applyNumberFormat="1" applyFont="1" applyFill="1" applyBorder="1" applyAlignment="1">
      <alignment horizontal="center"/>
    </xf>
    <xf numFmtId="3" fontId="2" fillId="5" borderId="10" xfId="0" applyNumberFormat="1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3" fontId="2" fillId="5" borderId="12" xfId="0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 horizontal="right"/>
    </xf>
    <xf numFmtId="0" fontId="2" fillId="5" borderId="31" xfId="0" applyFont="1" applyFill="1" applyBorder="1" applyAlignment="1">
      <alignment horizontal="right"/>
    </xf>
    <xf numFmtId="0" fontId="2" fillId="5" borderId="18" xfId="0" applyFont="1" applyFill="1" applyBorder="1" applyAlignment="1">
      <alignment horizontal="right"/>
    </xf>
    <xf numFmtId="0" fontId="2" fillId="5" borderId="30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3" fontId="2" fillId="9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7" borderId="2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center" vertical="center" wrapText="1"/>
    </xf>
    <xf numFmtId="3" fontId="9" fillId="6" borderId="38" xfId="0" applyNumberFormat="1" applyFont="1" applyFill="1" applyBorder="1" applyAlignment="1">
      <alignment horizontal="center" vertical="center"/>
    </xf>
    <xf numFmtId="3" fontId="2" fillId="6" borderId="39" xfId="0" applyNumberFormat="1" applyFont="1" applyFill="1" applyBorder="1" applyAlignment="1">
      <alignment horizontal="center" vertical="center"/>
    </xf>
    <xf numFmtId="3" fontId="9" fillId="6" borderId="37" xfId="0" applyNumberFormat="1" applyFont="1" applyFill="1" applyBorder="1" applyAlignment="1">
      <alignment horizontal="center" vertical="center"/>
    </xf>
    <xf numFmtId="3" fontId="9" fillId="6" borderId="39" xfId="0" applyNumberFormat="1" applyFont="1" applyFill="1" applyBorder="1" applyAlignment="1">
      <alignment horizontal="center" vertical="center"/>
    </xf>
    <xf numFmtId="3" fontId="9" fillId="6" borderId="40" xfId="0" applyNumberFormat="1" applyFont="1" applyFill="1" applyBorder="1" applyAlignment="1">
      <alignment horizontal="center" vertical="center"/>
    </xf>
    <xf numFmtId="3" fontId="2" fillId="6" borderId="37" xfId="0" applyNumberFormat="1" applyFont="1" applyFill="1" applyBorder="1" applyAlignment="1">
      <alignment horizontal="center" vertical="center"/>
    </xf>
    <xf numFmtId="3" fontId="2" fillId="6" borderId="39" xfId="0" applyNumberFormat="1" applyFont="1" applyFill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3" fontId="8" fillId="6" borderId="40" xfId="0" applyNumberFormat="1" applyFont="1" applyFill="1" applyBorder="1" applyAlignment="1">
      <alignment horizontal="center" vertical="center"/>
    </xf>
    <xf numFmtId="3" fontId="2" fillId="6" borderId="18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3" fontId="2" fillId="8" borderId="42" xfId="0" applyNumberFormat="1" applyFont="1" applyFill="1" applyBorder="1" applyAlignment="1">
      <alignment horizontal="center" vertical="center"/>
    </xf>
    <xf numFmtId="10" fontId="2" fillId="5" borderId="18" xfId="0" applyNumberFormat="1" applyFont="1" applyFill="1" applyBorder="1" applyAlignment="1">
      <alignment horizontal="center" vertical="center"/>
    </xf>
    <xf numFmtId="10" fontId="2" fillId="5" borderId="32" xfId="0" applyNumberFormat="1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horizontal="center"/>
    </xf>
    <xf numFmtId="3" fontId="2" fillId="5" borderId="30" xfId="0" applyNumberFormat="1" applyFont="1" applyFill="1" applyBorder="1" applyAlignment="1">
      <alignment horizontal="center"/>
    </xf>
    <xf numFmtId="3" fontId="2" fillId="5" borderId="31" xfId="0" applyNumberFormat="1" applyFont="1" applyFill="1" applyBorder="1" applyAlignment="1">
      <alignment horizontal="center"/>
    </xf>
    <xf numFmtId="3" fontId="2" fillId="5" borderId="18" xfId="0" applyNumberFormat="1" applyFont="1" applyFill="1" applyBorder="1" applyAlignment="1">
      <alignment horizontal="center"/>
    </xf>
    <xf numFmtId="0" fontId="0" fillId="14" borderId="0" xfId="0" applyFont="1" applyFill="1" applyAlignment="1"/>
    <xf numFmtId="0" fontId="1" fillId="14" borderId="0" xfId="0" applyFont="1" applyFill="1" applyAlignment="1"/>
    <xf numFmtId="3" fontId="0" fillId="14" borderId="0" xfId="0" applyNumberFormat="1" applyFont="1" applyFill="1" applyAlignment="1"/>
    <xf numFmtId="0" fontId="2" fillId="14" borderId="13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/>
    </xf>
    <xf numFmtId="0" fontId="7" fillId="14" borderId="0" xfId="0" applyFont="1" applyFill="1" applyAlignment="1">
      <alignment horizontal="right"/>
    </xf>
    <xf numFmtId="10" fontId="0" fillId="14" borderId="0" xfId="0" applyNumberFormat="1" applyFont="1" applyFill="1" applyAlignment="1"/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3" fontId="8" fillId="6" borderId="37" xfId="0" applyNumberFormat="1" applyFont="1" applyFill="1" applyBorder="1" applyAlignment="1">
      <alignment horizontal="center" vertical="center"/>
    </xf>
    <xf numFmtId="3" fontId="12" fillId="6" borderId="14" xfId="0" applyNumberFormat="1" applyFont="1" applyFill="1" applyBorder="1" applyAlignment="1">
      <alignment horizontal="center" vertical="center"/>
    </xf>
    <xf numFmtId="10" fontId="12" fillId="6" borderId="14" xfId="0" applyNumberFormat="1" applyFont="1" applyFill="1" applyBorder="1" applyAlignment="1">
      <alignment horizontal="center" vertical="center"/>
    </xf>
    <xf numFmtId="0" fontId="0" fillId="14" borderId="0" xfId="0" applyFont="1" applyFill="1" applyAlignment="1">
      <alignment horizontal="center"/>
    </xf>
    <xf numFmtId="3" fontId="9" fillId="6" borderId="46" xfId="0" applyNumberFormat="1" applyFont="1" applyFill="1" applyBorder="1" applyAlignment="1">
      <alignment horizontal="center" vertical="center"/>
    </xf>
    <xf numFmtId="3" fontId="9" fillId="6" borderId="13" xfId="0" applyNumberFormat="1" applyFont="1" applyFill="1" applyBorder="1" applyAlignment="1">
      <alignment horizontal="center" vertical="center"/>
    </xf>
    <xf numFmtId="3" fontId="11" fillId="6" borderId="46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3" fontId="16" fillId="6" borderId="17" xfId="0" applyNumberFormat="1" applyFont="1" applyFill="1" applyBorder="1" applyAlignment="1">
      <alignment horizontal="center" vertical="center"/>
    </xf>
    <xf numFmtId="10" fontId="16" fillId="6" borderId="17" xfId="0" applyNumberFormat="1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0" fontId="10" fillId="3" borderId="14" xfId="0" applyNumberFormat="1" applyFont="1" applyFill="1" applyBorder="1" applyAlignment="1">
      <alignment horizontal="center" vertical="center"/>
    </xf>
    <xf numFmtId="3" fontId="14" fillId="6" borderId="36" xfId="0" applyNumberFormat="1" applyFont="1" applyFill="1" applyBorder="1" applyAlignment="1">
      <alignment horizontal="center" vertical="center"/>
    </xf>
    <xf numFmtId="3" fontId="11" fillId="6" borderId="36" xfId="0" applyNumberFormat="1" applyFont="1" applyFill="1" applyBorder="1" applyAlignment="1">
      <alignment horizontal="center" vertical="center"/>
    </xf>
    <xf numFmtId="10" fontId="16" fillId="6" borderId="18" xfId="0" applyNumberFormat="1" applyFont="1" applyFill="1" applyBorder="1" applyAlignment="1">
      <alignment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0" fillId="14" borderId="0" xfId="0" applyNumberFormat="1" applyFont="1" applyFill="1" applyAlignment="1"/>
    <xf numFmtId="0" fontId="18" fillId="10" borderId="2" xfId="0" applyFont="1" applyFill="1" applyBorder="1" applyAlignment="1">
      <alignment horizontal="center" vertical="center"/>
    </xf>
    <xf numFmtId="0" fontId="19" fillId="14" borderId="0" xfId="0" applyNumberFormat="1" applyFont="1" applyFill="1" applyAlignment="1"/>
    <xf numFmtId="0" fontId="19" fillId="14" borderId="0" xfId="0" applyFont="1" applyFill="1" applyAlignment="1"/>
    <xf numFmtId="0" fontId="1" fillId="14" borderId="0" xfId="0" applyFont="1" applyFill="1" applyAlignment="1">
      <alignment vertical="center"/>
    </xf>
    <xf numFmtId="0" fontId="18" fillId="9" borderId="2" xfId="0" applyFont="1" applyFill="1" applyBorder="1" applyAlignment="1">
      <alignment horizontal="center" vertical="center"/>
    </xf>
    <xf numFmtId="0" fontId="19" fillId="14" borderId="0" xfId="0" applyFont="1" applyFill="1" applyAlignment="1">
      <alignment vertical="center"/>
    </xf>
    <xf numFmtId="3" fontId="4" fillId="14" borderId="0" xfId="0" applyNumberFormat="1" applyFont="1" applyFill="1" applyAlignment="1">
      <alignment wrapText="1"/>
    </xf>
    <xf numFmtId="3" fontId="0" fillId="14" borderId="0" xfId="0" quotePrefix="1" applyNumberFormat="1" applyFont="1" applyFill="1" applyAlignment="1"/>
    <xf numFmtId="3" fontId="18" fillId="9" borderId="2" xfId="0" applyNumberFormat="1" applyFont="1" applyFill="1" applyBorder="1" applyAlignment="1">
      <alignment horizontal="center" vertical="center"/>
    </xf>
    <xf numFmtId="0" fontId="17" fillId="14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3" fontId="13" fillId="6" borderId="17" xfId="0" applyNumberFormat="1" applyFont="1" applyFill="1" applyBorder="1" applyAlignment="1">
      <alignment horizontal="center" vertical="center"/>
    </xf>
    <xf numFmtId="3" fontId="13" fillId="6" borderId="40" xfId="0" applyNumberFormat="1" applyFont="1" applyFill="1" applyBorder="1" applyAlignment="1">
      <alignment horizontal="center" vertical="center"/>
    </xf>
    <xf numFmtId="3" fontId="13" fillId="6" borderId="14" xfId="0" applyNumberFormat="1" applyFont="1" applyFill="1" applyBorder="1" applyAlignment="1">
      <alignment horizontal="center" vertical="center"/>
    </xf>
    <xf numFmtId="0" fontId="20" fillId="14" borderId="24" xfId="0" applyFont="1" applyFill="1" applyBorder="1" applyAlignment="1">
      <alignment horizontal="center" vertical="center"/>
    </xf>
    <xf numFmtId="0" fontId="20" fillId="14" borderId="0" xfId="0" applyFont="1" applyFill="1" applyAlignment="1">
      <alignment horizontal="center" vertical="center"/>
    </xf>
    <xf numFmtId="3" fontId="16" fillId="6" borderId="17" xfId="0" applyNumberFormat="1" applyFont="1" applyFill="1" applyBorder="1" applyAlignment="1">
      <alignment horizontal="center" vertical="center"/>
    </xf>
    <xf numFmtId="3" fontId="16" fillId="6" borderId="14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3" fontId="2" fillId="5" borderId="17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3" fontId="2" fillId="4" borderId="17" xfId="0" applyNumberFormat="1" applyFont="1" applyFill="1" applyBorder="1" applyAlignment="1">
      <alignment horizontal="center"/>
    </xf>
    <xf numFmtId="3" fontId="2" fillId="4" borderId="14" xfId="0" applyNumberFormat="1" applyFont="1" applyFill="1" applyBorder="1" applyAlignment="1">
      <alignment horizontal="center"/>
    </xf>
    <xf numFmtId="3" fontId="2" fillId="12" borderId="17" xfId="0" applyNumberFormat="1" applyFont="1" applyFill="1" applyBorder="1" applyAlignment="1">
      <alignment horizontal="center"/>
    </xf>
    <xf numFmtId="3" fontId="2" fillId="12" borderId="14" xfId="0" applyNumberFormat="1" applyFont="1" applyFill="1" applyBorder="1" applyAlignment="1">
      <alignment horizontal="center"/>
    </xf>
    <xf numFmtId="0" fontId="2" fillId="14" borderId="40" xfId="0" applyFont="1" applyFill="1" applyBorder="1" applyAlignment="1">
      <alignment horizontal="center"/>
    </xf>
  </cellXfs>
  <cellStyles count="1">
    <cellStyle name="Normal" xfId="0" builtinId="0"/>
  </cellStyles>
  <dxfs count="48">
    <dxf>
      <font>
        <b/>
        <i val="0"/>
        <color theme="7" tint="0.79998168889431442"/>
      </font>
      <fill>
        <patternFill>
          <bgColor rgb="FFFF0000"/>
        </patternFill>
      </fill>
    </dxf>
    <dxf>
      <font>
        <b/>
        <i val="0"/>
        <color theme="7" tint="0.79998168889431442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7" tint="0.79998168889431442"/>
      </font>
      <fill>
        <patternFill>
          <bgColor rgb="FFFF0000"/>
        </patternFill>
      </fill>
    </dxf>
    <dxf>
      <font>
        <b val="0"/>
        <i val="0"/>
        <color theme="4" tint="-0.24994659260841701"/>
      </font>
      <fill>
        <patternFill>
          <bgColor theme="9" tint="0.79998168889431442"/>
        </patternFill>
      </fill>
    </dxf>
    <dxf>
      <font>
        <b val="0"/>
        <i val="0"/>
        <color theme="4" tint="-0.24994659260841701"/>
      </font>
      <fill>
        <patternFill>
          <bgColor theme="9" tint="0.59996337778862885"/>
        </patternFill>
      </fill>
    </dxf>
    <dxf>
      <font>
        <b val="0"/>
        <i val="0"/>
        <color theme="4" tint="-0.24994659260841701"/>
      </font>
      <fill>
        <patternFill>
          <bgColor theme="9" tint="0.79998168889431442"/>
        </patternFill>
      </fill>
    </dxf>
    <dxf>
      <font>
        <b val="0"/>
        <i val="0"/>
        <color theme="4" tint="-0.24994659260841701"/>
      </font>
      <fill>
        <patternFill>
          <bgColor theme="9" tint="0.59996337778862885"/>
        </patternFill>
      </fill>
    </dxf>
    <dxf>
      <font>
        <b val="0"/>
        <i val="0"/>
        <color theme="4" tint="-0.24994659260841701"/>
      </font>
      <fill>
        <patternFill>
          <bgColor theme="9" tint="0.79998168889431442"/>
        </patternFill>
      </fill>
    </dxf>
    <dxf>
      <font>
        <b val="0"/>
        <i val="0"/>
        <color theme="4" tint="-0.24994659260841701"/>
      </font>
      <fill>
        <patternFill>
          <bgColor theme="9" tint="0.59996337778862885"/>
        </patternFill>
      </fill>
    </dxf>
    <dxf>
      <font>
        <b val="0"/>
        <i val="0"/>
        <color theme="4" tint="-0.24994659260841701"/>
      </font>
      <fill>
        <patternFill>
          <bgColor theme="9" tint="0.79998168889431442"/>
        </patternFill>
      </fill>
    </dxf>
    <dxf>
      <font>
        <b val="0"/>
        <i val="0"/>
        <color theme="4" tint="-0.24994659260841701"/>
      </font>
      <fill>
        <patternFill>
          <bgColor theme="9" tint="0.59996337778862885"/>
        </patternFill>
      </fill>
    </dxf>
    <dxf>
      <font>
        <b val="0"/>
        <i val="0"/>
        <color theme="4" tint="-0.24994659260841701"/>
      </font>
      <fill>
        <patternFill>
          <bgColor theme="9" tint="0.79998168889431442"/>
        </patternFill>
      </fill>
    </dxf>
    <dxf>
      <font>
        <b val="0"/>
        <i val="0"/>
        <color theme="4" tint="-0.24994659260841701"/>
      </font>
      <fill>
        <patternFill>
          <bgColor theme="9" tint="0.59996337778862885"/>
        </patternFill>
      </fill>
    </dxf>
    <dxf>
      <font>
        <b val="0"/>
        <i val="0"/>
        <color theme="4" tint="-0.24994659260841701"/>
      </font>
      <fill>
        <patternFill>
          <bgColor theme="9" tint="0.79998168889431442"/>
        </patternFill>
      </fill>
    </dxf>
    <dxf>
      <font>
        <b/>
        <i val="0"/>
        <color theme="7" tint="0.79998168889431442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7" tint="0.79998168889431442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scheme val="none"/>
      </font>
      <numFmt numFmtId="14" formatCode="0.00%"/>
      <fill>
        <patternFill patternType="solid">
          <fgColor rgb="FFB8CCE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scheme val="none"/>
      </font>
      <numFmt numFmtId="3" formatCode="#,##0"/>
      <fill>
        <patternFill patternType="solid">
          <fgColor rgb="FFB8CCE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0000"/>
        <name val="Calibri"/>
        <scheme val="none"/>
      </font>
      <numFmt numFmtId="3" formatCode="#,##0"/>
      <fill>
        <patternFill patternType="solid">
          <fgColor rgb="FFB8CCE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0000"/>
        <name val="Calibri"/>
        <scheme val="none"/>
      </font>
      <numFmt numFmtId="3" formatCode="#,##0"/>
      <fill>
        <patternFill patternType="solid">
          <fgColor rgb="FFB8CCE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0000"/>
        <name val="Calibri"/>
        <scheme val="none"/>
      </font>
      <numFmt numFmtId="3" formatCode="#,##0"/>
      <fill>
        <patternFill patternType="solid">
          <fgColor rgb="FFB8CCE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rgb="FF000000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0000"/>
        <name val="Calibri"/>
        <scheme val="none"/>
      </font>
      <numFmt numFmtId="3" formatCode="#,##0"/>
      <fill>
        <patternFill patternType="solid">
          <fgColor rgb="FFB8CCE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solid">
          <fgColor rgb="FFB8CCE4"/>
          <bgColor theme="7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000000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solid">
          <fgColor rgb="FFB8CCE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rgb="FF000000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none"/>
      </font>
      <numFmt numFmtId="3" formatCode="#,##0"/>
      <fill>
        <patternFill patternType="solid">
          <fgColor rgb="FFB8CCE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solid">
          <fgColor rgb="FFB8CCE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solid">
          <fgColor rgb="FFB8CCE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.5"/>
        <color rgb="FF000000"/>
        <name val="Calibri"/>
        <scheme val="none"/>
      </font>
      <fill>
        <patternFill patternType="solid">
          <fgColor rgb="FFC4BD97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none"/>
      </font>
      <numFmt numFmtId="3" formatCode="#,##0"/>
      <fill>
        <patternFill patternType="solid">
          <fgColor rgb="FFB8CCE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B8CCE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ont>
        <color rgb="FFFF000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134471</xdr:colOff>
      <xdr:row>0</xdr:row>
      <xdr:rowOff>104588</xdr:rowOff>
    </xdr:from>
    <xdr:to>
      <xdr:col>14</xdr:col>
      <xdr:colOff>590177</xdr:colOff>
      <xdr:row>2</xdr:row>
      <xdr:rowOff>256988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xmlns="" id="{4783A46A-10BE-4BCD-B4AB-EBFC2225F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0866882" y="104588"/>
          <a:ext cx="1800412" cy="7351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טבלה1" displayName="טבלה1" ref="A8:N68" totalsRowShown="0" headerRowDxfId="34" tableBorderDxfId="33">
  <autoFilter ref="A8:N68"/>
  <sortState ref="A9:N68">
    <sortCondition descending="1" ref="E8:E68"/>
  </sortState>
  <tableColumns count="14">
    <tableColumn id="1" name="מספר" dataDxfId="32"/>
    <tableColumn id="2" name="אות" dataDxfId="31">
      <calculatedColumnFormula>VLOOKUP($A9,Data!A:G,3,FALSE)</calculatedColumnFormula>
    </tableColumn>
    <tableColumn id="3" name="מפלגה" dataDxfId="30">
      <calculatedColumnFormula>VLOOKUP($A9,Data!A:H,4,FALSE)</calculatedColumnFormula>
    </tableColumn>
    <tableColumn id="4" name="מקוצר" dataDxfId="29">
      <calculatedColumnFormula>VLOOKUP($A9,Data!A:H,5,FALSE)</calculatedColumnFormula>
    </tableColumn>
    <tableColumn id="5" name="קולות" dataDxfId="28">
      <calculatedColumnFormula>VLOOKUP($A9,Data!A:I,7,FALSE)</calculatedColumnFormula>
    </tableColumn>
    <tableColumn id="6" name="בסיס" dataDxfId="27">
      <calculatedColumnFormula>VLOOKUP($A9,Data!A:J,9,FALSE)</calculatedColumnFormula>
    </tableColumn>
    <tableColumn id="7" name="סיווג עודפים" dataDxfId="26">
      <calculatedColumnFormula>VLOOKUP($A9,Data!A:K,2,FALSE)</calculatedColumnFormula>
    </tableColumn>
    <tableColumn id="8" name="עודפים" dataDxfId="25">
      <calculatedColumnFormula>HLOOKUP(G9,DataOdafim!$1:$3,2,FALSE)</calculatedColumnFormula>
    </tableColumn>
    <tableColumn id="9" name="סופי" dataDxfId="24">
      <calculatedColumnFormula>VLOOKUP(A9,BaderOfferNifrad!A:AO,41,FALSE)</calculatedColumnFormula>
    </tableColumn>
    <tableColumn id="10" name="ימין" dataDxfId="23">
      <calculatedColumnFormula>IF($M9=J$8,$I9,0)</calculatedColumnFormula>
    </tableColumn>
    <tableColumn id="11" name="ללא שיוך" dataDxfId="22">
      <calculatedColumnFormula>IF($M9=K$8,$I9,0)</calculatedColumnFormula>
    </tableColumn>
    <tableColumn id="12" name="שמאל" dataDxfId="21">
      <calculatedColumnFormula>IF($M9=L$8,$I9,0)</calculatedColumnFormula>
    </tableColumn>
    <tableColumn id="13" name="שיוך" dataDxfId="20">
      <calculatedColumnFormula>VLOOKUP($A9,Data!A:S,11,FALSE)</calculatedColumnFormula>
    </tableColumn>
    <tableColumn id="14" name="אחוז" dataDxfId="19">
      <calculatedColumnFormula>טבלה1[[#This Row],[קולות]]/Data!$O$6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O68"/>
  <sheetViews>
    <sheetView rightToLeft="1" zoomScale="85" zoomScaleNormal="85" workbookViewId="0">
      <pane ySplit="8" topLeftCell="A9" activePane="bottomLeft" state="frozen"/>
      <selection pane="bottomLeft" activeCell="K16" sqref="K16"/>
    </sheetView>
  </sheetViews>
  <sheetFormatPr defaultColWidth="8.625" defaultRowHeight="23.25" customHeight="1" x14ac:dyDescent="0.2"/>
  <cols>
    <col min="1" max="1" width="6.125" style="95" customWidth="1"/>
    <col min="2" max="2" width="7.5" style="95" bestFit="1" customWidth="1"/>
    <col min="3" max="3" width="16.75" style="95" customWidth="1"/>
    <col min="4" max="6" width="8.625" style="95"/>
    <col min="7" max="7" width="5.375" style="95" customWidth="1"/>
    <col min="8" max="8" width="10.625" style="95" bestFit="1" customWidth="1"/>
    <col min="9" max="11" width="13.125" style="95" bestFit="1" customWidth="1"/>
    <col min="12" max="12" width="11.875" style="95" customWidth="1"/>
    <col min="13" max="13" width="8.625" style="95"/>
    <col min="14" max="14" width="9" style="101"/>
    <col min="15" max="16" width="8.625" style="95"/>
    <col min="17" max="17" width="3.75" style="95" bestFit="1" customWidth="1"/>
    <col min="18" max="16384" width="8.625" style="95"/>
  </cols>
  <sheetData>
    <row r="1" spans="1:15" ht="23.25" customHeight="1" thickBot="1" x14ac:dyDescent="0.25">
      <c r="A1" s="135" t="s">
        <v>14</v>
      </c>
      <c r="B1" s="136"/>
      <c r="C1" s="136"/>
      <c r="D1" s="144" t="s">
        <v>9</v>
      </c>
      <c r="E1" s="145"/>
      <c r="F1" s="146"/>
    </row>
    <row r="2" spans="1:15" ht="23.25" customHeight="1" thickBot="1" x14ac:dyDescent="0.25">
      <c r="A2" s="137">
        <f>Data!$O$4</f>
        <v>6394030</v>
      </c>
      <c r="B2" s="138"/>
      <c r="C2" s="139"/>
      <c r="D2" s="121">
        <f>Data!$O$2/100</f>
        <v>3.2500000000000001E-2</v>
      </c>
      <c r="E2" s="142">
        <f>Data!$O$8</f>
        <v>10868.715</v>
      </c>
      <c r="F2" s="143"/>
    </row>
    <row r="3" spans="1:15" ht="23.25" customHeight="1" thickBot="1" x14ac:dyDescent="0.25">
      <c r="A3" s="147" t="s">
        <v>10</v>
      </c>
      <c r="B3" s="148"/>
      <c r="C3" s="114">
        <f>Data!$O$6</f>
        <v>334422</v>
      </c>
      <c r="D3" s="82" t="s">
        <v>15</v>
      </c>
      <c r="E3" s="142">
        <f>Data!$O$10</f>
        <v>318512</v>
      </c>
      <c r="F3" s="143"/>
      <c r="I3" s="102" t="s">
        <v>130</v>
      </c>
      <c r="J3" s="103" t="s">
        <v>25</v>
      </c>
      <c r="K3" s="102" t="s">
        <v>85</v>
      </c>
      <c r="L3" s="104" t="s">
        <v>26</v>
      </c>
    </row>
    <row r="4" spans="1:15" ht="23.25" customHeight="1" thickBot="1" x14ac:dyDescent="0.25">
      <c r="A4" s="147" t="s">
        <v>11</v>
      </c>
      <c r="B4" s="148"/>
      <c r="C4" s="114">
        <f>Data!$O$5</f>
        <v>1919</v>
      </c>
      <c r="D4" s="122" t="s">
        <v>16</v>
      </c>
      <c r="E4" s="142">
        <f>Data!$O$3</f>
        <v>120</v>
      </c>
      <c r="F4" s="143"/>
      <c r="H4" s="82" t="s">
        <v>8</v>
      </c>
      <c r="I4" s="119">
        <f>Data!$O$11</f>
        <v>15910</v>
      </c>
      <c r="J4" s="120">
        <f>Data!$P$16</f>
        <v>12636</v>
      </c>
      <c r="K4" s="120">
        <f>Data!$P$18</f>
        <v>1957</v>
      </c>
      <c r="L4" s="120">
        <f>Data!$P$17</f>
        <v>1317</v>
      </c>
      <c r="M4" s="140" t="s">
        <v>131</v>
      </c>
      <c r="N4" s="141"/>
      <c r="O4" s="141"/>
    </row>
    <row r="5" spans="1:15" ht="23.25" customHeight="1" thickBot="1" x14ac:dyDescent="0.25">
      <c r="A5" s="147" t="s">
        <v>12</v>
      </c>
      <c r="B5" s="148"/>
      <c r="C5" s="114">
        <f>Data!$O$7</f>
        <v>336341</v>
      </c>
      <c r="D5" s="122" t="s">
        <v>17</v>
      </c>
      <c r="E5" s="142">
        <f>Data!$O$12</f>
        <v>2654.2666666666669</v>
      </c>
      <c r="F5" s="143"/>
      <c r="H5" s="83" t="s">
        <v>129</v>
      </c>
      <c r="I5" s="111">
        <f>Data!$P$11</f>
        <v>5.7089545544252474</v>
      </c>
      <c r="J5" s="111">
        <f>Data!$Q$16</f>
        <v>4.5341514613273048</v>
      </c>
      <c r="K5" s="111">
        <f>Data!$Q$18</f>
        <v>0.70222652815903264</v>
      </c>
      <c r="L5" s="111">
        <f>Data!$Q$17</f>
        <v>0.47257656493890954</v>
      </c>
    </row>
    <row r="6" spans="1:15" ht="23.25" customHeight="1" thickBot="1" x14ac:dyDescent="0.25">
      <c r="A6" s="147" t="s">
        <v>13</v>
      </c>
      <c r="B6" s="148"/>
      <c r="C6" s="115">
        <f>Data!$O$9/100</f>
        <v>5.2602349379030126E-2</v>
      </c>
      <c r="D6" s="123" t="s">
        <v>61</v>
      </c>
      <c r="E6" s="142">
        <f>Data!$O$13</f>
        <v>4.0948089867885669</v>
      </c>
      <c r="F6" s="143"/>
      <c r="H6" s="83" t="s">
        <v>100</v>
      </c>
      <c r="I6" s="110">
        <f>SUM(I9:I68)</f>
        <v>120</v>
      </c>
      <c r="J6" s="109">
        <f>SUM(J9:J68)</f>
        <v>66</v>
      </c>
      <c r="K6" s="110">
        <f>SUM(K9:K68)</f>
        <v>12</v>
      </c>
      <c r="L6" s="109">
        <f>SUM(L9:L68)</f>
        <v>42</v>
      </c>
      <c r="N6" s="95"/>
    </row>
    <row r="7" spans="1:15" ht="30.95" customHeight="1" thickBot="1" x14ac:dyDescent="0.25">
      <c r="A7" s="134" t="str">
        <f>IF($I$6&lt;&gt;$E$4,"זהירות! תקלה בחישוב הנוסחאות","")</f>
        <v/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5" ht="23.25" customHeight="1" thickBot="1" x14ac:dyDescent="0.25">
      <c r="A8" s="83" t="s">
        <v>60</v>
      </c>
      <c r="B8" s="81" t="s">
        <v>58</v>
      </c>
      <c r="C8" s="86" t="s">
        <v>18</v>
      </c>
      <c r="D8" s="87" t="s">
        <v>79</v>
      </c>
      <c r="E8" s="82" t="s">
        <v>21</v>
      </c>
      <c r="F8" s="83" t="s">
        <v>20</v>
      </c>
      <c r="G8" s="113" t="s">
        <v>59</v>
      </c>
      <c r="H8" s="83" t="s">
        <v>98</v>
      </c>
      <c r="I8" s="116" t="s">
        <v>27</v>
      </c>
      <c r="J8" s="112" t="s">
        <v>25</v>
      </c>
      <c r="K8" s="116" t="s">
        <v>85</v>
      </c>
      <c r="L8" s="117" t="s">
        <v>26</v>
      </c>
      <c r="M8" s="116" t="s">
        <v>73</v>
      </c>
      <c r="N8" s="118" t="s">
        <v>123</v>
      </c>
    </row>
    <row r="9" spans="1:15" ht="23.25" customHeight="1" thickBot="1" x14ac:dyDescent="0.25">
      <c r="A9" s="80">
        <v>1</v>
      </c>
      <c r="B9" s="105" t="str">
        <f>VLOOKUP($A9,Data!A:G,3,FALSE)</f>
        <v>מחל</v>
      </c>
      <c r="C9" s="72" t="str">
        <f>VLOOKUP($A9,Data!A:H,4,FALSE)</f>
        <v>הליכוד בהנהגת בנימין נתניהו לראשות הממשלה</v>
      </c>
      <c r="D9" s="74" t="str">
        <f>VLOOKUP($A9,Data!A:H,5,FALSE)</f>
        <v>ליכוד</v>
      </c>
      <c r="E9" s="85">
        <f>VLOOKUP($A9,Data!A:I,7,FALSE)</f>
        <v>104169</v>
      </c>
      <c r="F9" s="84">
        <f>VLOOKUP($A9,Data!A:J,9,FALSE)</f>
        <v>39</v>
      </c>
      <c r="G9" s="78">
        <f>VLOOKUP($A9,Data!A:K,2,FALSE)</f>
        <v>1</v>
      </c>
      <c r="H9" s="79" t="str">
        <f>HLOOKUP(G9,DataOdafim!$1:$3,2,FALSE)</f>
        <v>ליכוד - טב</v>
      </c>
      <c r="I9" s="77">
        <f>VLOOKUP(A9,BaderOfferNifrad!A:AO,41,FALSE)</f>
        <v>40</v>
      </c>
      <c r="J9" s="75">
        <f t="shared" ref="J9:L28" si="0">IF($M9=J$8,$I9,0)</f>
        <v>40</v>
      </c>
      <c r="K9" s="73">
        <f t="shared" si="0"/>
        <v>0</v>
      </c>
      <c r="L9" s="76">
        <f t="shared" si="0"/>
        <v>0</v>
      </c>
      <c r="M9" s="106" t="str">
        <f>VLOOKUP($A9,Data!A:S,11,FALSE)</f>
        <v>ימין</v>
      </c>
      <c r="N9" s="107">
        <f>טבלה1[[#This Row],[קולות]]/Data!$O$6</f>
        <v>0.31148967472235678</v>
      </c>
    </row>
    <row r="10" spans="1:15" ht="23.25" customHeight="1" thickBot="1" x14ac:dyDescent="0.25">
      <c r="A10" s="80">
        <v>2</v>
      </c>
      <c r="B10" s="105" t="str">
        <f>VLOOKUP($A10,Data!A:G,3,FALSE)</f>
        <v>פה</v>
      </c>
      <c r="C10" s="72" t="str">
        <f>VLOOKUP($A10,Data!A:H,4,FALSE)</f>
        <v>כחול לבן - בראשות בני גנץ ויאיר לפיד</v>
      </c>
      <c r="D10" s="74" t="str">
        <f>VLOOKUP($A10,Data!A:H,5,FALSE)</f>
        <v>כחול לבן</v>
      </c>
      <c r="E10" s="85">
        <f>VLOOKUP($A10,Data!A:I,7,FALSE)</f>
        <v>82500</v>
      </c>
      <c r="F10" s="84">
        <f>VLOOKUP($A10,Data!A:J,9,FALSE)</f>
        <v>31</v>
      </c>
      <c r="G10" s="78">
        <f>VLOOKUP($A10,Data!A:K,2,FALSE)</f>
        <v>2</v>
      </c>
      <c r="H10" s="79" t="str">
        <f>HLOOKUP(G10,DataOdafim!$1:$3,2,FALSE)</f>
        <v>ג - שס</v>
      </c>
      <c r="I10" s="77">
        <f>VLOOKUP(A10,BaderOfferNifrad!A:AO,41,FALSE)</f>
        <v>32</v>
      </c>
      <c r="J10" s="75">
        <f t="shared" si="0"/>
        <v>0</v>
      </c>
      <c r="K10" s="73">
        <f t="shared" si="0"/>
        <v>0</v>
      </c>
      <c r="L10" s="76">
        <f t="shared" si="0"/>
        <v>32</v>
      </c>
      <c r="M10" s="106" t="str">
        <f>VLOOKUP($A10,Data!A:S,11,FALSE)</f>
        <v>שמאל</v>
      </c>
      <c r="N10" s="107">
        <f>טבלה1[[#This Row],[קולות]]/Data!$O$6</f>
        <v>0.24669429642786658</v>
      </c>
    </row>
    <row r="11" spans="1:15" ht="23.25" customHeight="1" thickBot="1" x14ac:dyDescent="0.25">
      <c r="A11" s="80">
        <v>3</v>
      </c>
      <c r="B11" s="105" t="str">
        <f>VLOOKUP($A11,Data!A:G,3,FALSE)</f>
        <v>טב</v>
      </c>
      <c r="C11" s="72" t="str">
        <f>VLOOKUP($A11,Data!A:H,4,FALSE)</f>
        <v>ימינה בראשות איילת שקד הבית היהודי-האיחוד הלאומי-הימין החדש</v>
      </c>
      <c r="D11" s="74" t="str">
        <f>VLOOKUP($A11,Data!A:H,5,FALSE)</f>
        <v>ימינה</v>
      </c>
      <c r="E11" s="85">
        <f>VLOOKUP($A11,Data!A:I,7,FALSE)</f>
        <v>19094</v>
      </c>
      <c r="F11" s="84">
        <f>VLOOKUP($A11,Data!A:J,9,FALSE)</f>
        <v>7</v>
      </c>
      <c r="G11" s="78">
        <f>VLOOKUP($A11,Data!A:K,2,FALSE)</f>
        <v>1</v>
      </c>
      <c r="H11" s="79" t="str">
        <f>HLOOKUP(G11,DataOdafim!$1:$3,2,FALSE)</f>
        <v>ליכוד - טב</v>
      </c>
      <c r="I11" s="77">
        <f>VLOOKUP(A11,BaderOfferNifrad!A:AO,41,FALSE)</f>
        <v>7</v>
      </c>
      <c r="J11" s="75">
        <f t="shared" si="0"/>
        <v>7</v>
      </c>
      <c r="K11" s="73">
        <f t="shared" si="0"/>
        <v>0</v>
      </c>
      <c r="L11" s="76">
        <f t="shared" si="0"/>
        <v>0</v>
      </c>
      <c r="M11" s="106" t="str">
        <f>VLOOKUP($A11,Data!A:S,11,FALSE)</f>
        <v>ימין</v>
      </c>
      <c r="N11" s="107">
        <f>טבלה1[[#This Row],[קולות]]/Data!$O$6</f>
        <v>5.7095526012044664E-2</v>
      </c>
    </row>
    <row r="12" spans="1:15" ht="23.25" customHeight="1" thickBot="1" x14ac:dyDescent="0.25">
      <c r="A12" s="80">
        <v>4</v>
      </c>
      <c r="B12" s="105" t="str">
        <f>VLOOKUP($A12,Data!A:G,3,FALSE)</f>
        <v>אמת</v>
      </c>
      <c r="C12" s="72" t="str">
        <f>VLOOKUP($A12,Data!A:H,4,FALSE)</f>
        <v>העבודה - גשר בראשות עמיר פרץ ואורלי לוי אבקסיס</v>
      </c>
      <c r="D12" s="74" t="str">
        <f>VLOOKUP($A12,Data!A:H,5,FALSE)</f>
        <v>העבודה</v>
      </c>
      <c r="E12" s="85">
        <f>VLOOKUP($A12,Data!A:I,7,FALSE)</f>
        <v>16751</v>
      </c>
      <c r="F12" s="84">
        <f>VLOOKUP($A12,Data!A:J,9,FALSE)</f>
        <v>6</v>
      </c>
      <c r="G12" s="78">
        <f>VLOOKUP($A12,Data!A:K,2,FALSE)</f>
        <v>3</v>
      </c>
      <c r="H12" s="79" t="str">
        <f>HLOOKUP(G12,DataOdafim!$1:$3,2,FALSE)</f>
        <v>ערביות</v>
      </c>
      <c r="I12" s="77">
        <f>VLOOKUP(A12,BaderOfferNifrad!A:AO,41,FALSE)</f>
        <v>6</v>
      </c>
      <c r="J12" s="75">
        <f t="shared" si="0"/>
        <v>0</v>
      </c>
      <c r="K12" s="73">
        <f t="shared" si="0"/>
        <v>0</v>
      </c>
      <c r="L12" s="76">
        <f t="shared" si="0"/>
        <v>6</v>
      </c>
      <c r="M12" s="106" t="str">
        <f>VLOOKUP($A12,Data!A:S,11,FALSE)</f>
        <v>שמאל</v>
      </c>
      <c r="N12" s="107">
        <f>טבלה1[[#This Row],[קולות]]/Data!$O$6</f>
        <v>5.0089407993493248E-2</v>
      </c>
    </row>
    <row r="13" spans="1:15" ht="23.25" customHeight="1" thickBot="1" x14ac:dyDescent="0.25">
      <c r="A13" s="80">
        <v>5</v>
      </c>
      <c r="B13" s="105" t="str">
        <f>VLOOKUP($A13,Data!A:G,3,FALSE)</f>
        <v>שס</v>
      </c>
      <c r="C13" s="72" t="str">
        <f>VLOOKUP($A13,Data!A:H,4,FALSE)</f>
        <v>התאחדות הספרדים שומרי התורה תנועתו של מרן הרב עובדיה יוסף זצ"ל</v>
      </c>
      <c r="D13" s="74" t="str">
        <f>VLOOKUP($A13,Data!A:H,5,FALSE)</f>
        <v>שס</v>
      </c>
      <c r="E13" s="85">
        <f>VLOOKUP($A13,Data!A:I,7,FALSE)</f>
        <v>30719</v>
      </c>
      <c r="F13" s="84">
        <f>VLOOKUP($A13,Data!A:J,9,FALSE)</f>
        <v>11</v>
      </c>
      <c r="G13" s="78">
        <f>VLOOKUP($A13,Data!A:K,2,FALSE)</f>
        <v>4</v>
      </c>
      <c r="H13" s="79" t="str">
        <f>HLOOKUP(G13,DataOdafim!$1:$3,2,FALSE)</f>
        <v>מרצ - העבודה</v>
      </c>
      <c r="I13" s="77">
        <f>VLOOKUP(A13,BaderOfferNifrad!A:AO,41,FALSE)</f>
        <v>11</v>
      </c>
      <c r="J13" s="75">
        <f t="shared" si="0"/>
        <v>11</v>
      </c>
      <c r="K13" s="73">
        <f t="shared" si="0"/>
        <v>0</v>
      </c>
      <c r="L13" s="76">
        <f t="shared" si="0"/>
        <v>0</v>
      </c>
      <c r="M13" s="106" t="str">
        <f>VLOOKUP($A13,Data!A:S,11,FALSE)</f>
        <v>ימין</v>
      </c>
      <c r="N13" s="107">
        <f>טבלה1[[#This Row],[קולות]]/Data!$O$6</f>
        <v>9.1856995054153137E-2</v>
      </c>
    </row>
    <row r="14" spans="1:15" ht="23.25" customHeight="1" thickBot="1" x14ac:dyDescent="0.25">
      <c r="A14" s="80">
        <v>6</v>
      </c>
      <c r="B14" s="105" t="str">
        <f>VLOOKUP($A14,Data!A:G,3,FALSE)</f>
        <v>כף</v>
      </c>
      <c r="C14" s="72" t="str">
        <f>VLOOKUP($A14,Data!A:H,4,FALSE)</f>
        <v>עוצמה יהודית בראשות איתמר בן גביר</v>
      </c>
      <c r="D14" s="74" t="str">
        <f>VLOOKUP($A14,Data!A:H,5,FALSE)</f>
        <v>עוצמה</v>
      </c>
      <c r="E14" s="85">
        <f>VLOOKUP($A14,Data!A:I,7,FALSE)</f>
        <v>7524</v>
      </c>
      <c r="F14" s="84">
        <f>VLOOKUP($A14,Data!A:J,9,FALSE)</f>
        <v>0</v>
      </c>
      <c r="G14" s="78">
        <f>VLOOKUP($A14,Data!A:K,2,FALSE)</f>
        <v>5</v>
      </c>
      <c r="H14" s="79" t="str">
        <f>HLOOKUP(G14,DataOdafim!$1:$3,2,FALSE)</f>
        <v>ליברמן - בנט</v>
      </c>
      <c r="I14" s="77">
        <f>VLOOKUP(A14,BaderOfferNifrad!A:AO,41,FALSE)</f>
        <v>0</v>
      </c>
      <c r="J14" s="75">
        <f t="shared" si="0"/>
        <v>0</v>
      </c>
      <c r="K14" s="73">
        <f t="shared" si="0"/>
        <v>0</v>
      </c>
      <c r="L14" s="76">
        <f t="shared" si="0"/>
        <v>0</v>
      </c>
      <c r="M14" s="106" t="str">
        <f>VLOOKUP($A14,Data!A:S,11,FALSE)</f>
        <v>ימין</v>
      </c>
      <c r="N14" s="107">
        <f>טבלה1[[#This Row],[קולות]]/Data!$O$6</f>
        <v>2.2498519834221433E-2</v>
      </c>
    </row>
    <row r="15" spans="1:15" ht="23.25" customHeight="1" thickBot="1" x14ac:dyDescent="0.25">
      <c r="A15" s="80">
        <v>7</v>
      </c>
      <c r="B15" s="105" t="str">
        <f>VLOOKUP($A15,Data!A:G,3,FALSE)</f>
        <v>מרצ</v>
      </c>
      <c r="C15" s="72" t="str">
        <f>VLOOKUP($A15,Data!A:H,4,FALSE)</f>
        <v>המחנה הדמוקרטי בהנהגת הורוביץ, שפיר וברק</v>
      </c>
      <c r="D15" s="74" t="str">
        <f>VLOOKUP($A15,Data!A:H,5,FALSE)</f>
        <v>מרצ</v>
      </c>
      <c r="E15" s="85">
        <f>VLOOKUP($A15,Data!A:I,7,FALSE)</f>
        <v>11884</v>
      </c>
      <c r="F15" s="84">
        <f>VLOOKUP($A15,Data!A:J,9,FALSE)</f>
        <v>4</v>
      </c>
      <c r="G15" s="78">
        <f>VLOOKUP($A15,Data!A:K,2,FALSE)</f>
        <v>3</v>
      </c>
      <c r="H15" s="79" t="str">
        <f>HLOOKUP(G15,DataOdafim!$1:$3,2,FALSE)</f>
        <v>ערביות</v>
      </c>
      <c r="I15" s="77">
        <f>VLOOKUP(A15,BaderOfferNifrad!A:AO,41,FALSE)</f>
        <v>4</v>
      </c>
      <c r="J15" s="75">
        <f t="shared" si="0"/>
        <v>0</v>
      </c>
      <c r="K15" s="73">
        <f t="shared" si="0"/>
        <v>0</v>
      </c>
      <c r="L15" s="76">
        <f t="shared" si="0"/>
        <v>4</v>
      </c>
      <c r="M15" s="106" t="str">
        <f>VLOOKUP($A15,Data!A:S,11,FALSE)</f>
        <v>שמאל</v>
      </c>
      <c r="N15" s="107">
        <f>טבלה1[[#This Row],[קולות]]/Data!$O$6</f>
        <v>3.5535939621197173E-2</v>
      </c>
    </row>
    <row r="16" spans="1:15" ht="23.25" customHeight="1" thickBot="1" x14ac:dyDescent="0.25">
      <c r="A16" s="80">
        <v>8</v>
      </c>
      <c r="B16" s="105" t="str">
        <f>VLOOKUP($A16,Data!A:G,3,FALSE)</f>
        <v>ל</v>
      </c>
      <c r="C16" s="72" t="str">
        <f>VLOOKUP($A16,Data!A:H,4,FALSE)</f>
        <v>ישראל ביתנו בראשות אביגדור ליברמן</v>
      </c>
      <c r="D16" s="74" t="str">
        <f>VLOOKUP($A16,Data!A:H,5,FALSE)</f>
        <v>ליברמן</v>
      </c>
      <c r="E16" s="85">
        <f>VLOOKUP($A16,Data!A:I,7,FALSE)</f>
        <v>32607</v>
      </c>
      <c r="F16" s="84">
        <f>VLOOKUP($A16,Data!A:J,9,FALSE)</f>
        <v>12</v>
      </c>
      <c r="G16" s="78">
        <f>VLOOKUP($A16,Data!A:K,2,FALSE)</f>
        <v>2</v>
      </c>
      <c r="H16" s="79" t="str">
        <f>HLOOKUP(G16,DataOdafim!$1:$3,2,FALSE)</f>
        <v>ג - שס</v>
      </c>
      <c r="I16" s="77">
        <f>VLOOKUP(A16,BaderOfferNifrad!A:AO,41,FALSE)</f>
        <v>12</v>
      </c>
      <c r="J16" s="75">
        <f t="shared" si="0"/>
        <v>0</v>
      </c>
      <c r="K16" s="73">
        <f t="shared" si="0"/>
        <v>12</v>
      </c>
      <c r="L16" s="76">
        <f t="shared" si="0"/>
        <v>0</v>
      </c>
      <c r="M16" s="106" t="str">
        <f>VLOOKUP($A16,Data!A:S,11,FALSE)</f>
        <v>ללא שיוך</v>
      </c>
      <c r="N16" s="107">
        <f>טבלה1[[#This Row],[קולות]]/Data!$O$6</f>
        <v>9.7502556649981156E-2</v>
      </c>
    </row>
    <row r="17" spans="1:14" ht="23.25" customHeight="1" thickBot="1" x14ac:dyDescent="0.25">
      <c r="A17" s="80">
        <v>9</v>
      </c>
      <c r="B17" s="105" t="str">
        <f>VLOOKUP($A17,Data!A:G,3,FALSE)</f>
        <v>ג</v>
      </c>
      <c r="C17" s="72" t="str">
        <f>VLOOKUP($A17,Data!A:H,4,FALSE)</f>
        <v>יהדות התורה והשבת אגודת ישראל - דגל התורה</v>
      </c>
      <c r="D17" s="74" t="str">
        <f>VLOOKUP($A17,Data!A:H,5,FALSE)</f>
        <v>ג</v>
      </c>
      <c r="E17" s="85">
        <f>VLOOKUP($A17,Data!A:I,7,FALSE)</f>
        <v>20788</v>
      </c>
      <c r="F17" s="84">
        <f>VLOOKUP($A17,Data!A:J,9,FALSE)</f>
        <v>7</v>
      </c>
      <c r="G17" s="78">
        <f>VLOOKUP($A17,Data!A:K,2,FALSE)</f>
        <v>4</v>
      </c>
      <c r="H17" s="79" t="str">
        <f>HLOOKUP(G17,DataOdafim!$1:$3,2,FALSE)</f>
        <v>מרצ - העבודה</v>
      </c>
      <c r="I17" s="77">
        <f>VLOOKUP(A17,BaderOfferNifrad!A:AO,41,FALSE)</f>
        <v>8</v>
      </c>
      <c r="J17" s="75">
        <f t="shared" si="0"/>
        <v>8</v>
      </c>
      <c r="K17" s="73">
        <f t="shared" si="0"/>
        <v>0</v>
      </c>
      <c r="L17" s="76">
        <f t="shared" si="0"/>
        <v>0</v>
      </c>
      <c r="M17" s="106" t="str">
        <f>VLOOKUP($A17,Data!A:S,11,FALSE)</f>
        <v>ימין</v>
      </c>
      <c r="N17" s="107">
        <f>טבלה1[[#This Row],[קולות]]/Data!$O$6</f>
        <v>6.216098223203019E-2</v>
      </c>
    </row>
    <row r="18" spans="1:14" ht="23.25" customHeight="1" thickBot="1" x14ac:dyDescent="0.25">
      <c r="A18" s="80">
        <v>10</v>
      </c>
      <c r="B18" s="105" t="str">
        <f>VLOOKUP($A18,Data!A:G,3,FALSE)</f>
        <v>ודעם</v>
      </c>
      <c r="C18" s="72" t="str">
        <f>VLOOKUP($A18,Data!A:H,4,FALSE)</f>
        <v>הרשימה המשותפת חד"ש, רע"ם, תע"ל, בל"ד</v>
      </c>
      <c r="D18" s="74" t="str">
        <f>VLOOKUP($A18,Data!A:H,5,FALSE)</f>
        <v>ערבים</v>
      </c>
      <c r="E18" s="85">
        <f>VLOOKUP($A18,Data!A:I,7,FALSE)</f>
        <v>4997</v>
      </c>
      <c r="F18" s="84">
        <f>VLOOKUP($A18,Data!A:J,9,FALSE)</f>
        <v>0</v>
      </c>
      <c r="G18" s="78">
        <f>VLOOKUP($A18,Data!A:K,2,FALSE)</f>
        <v>6</v>
      </c>
      <c r="H18" s="79" t="str">
        <f>HLOOKUP(G18,DataOdafim!$1:$3,2,FALSE)</f>
        <v>כחול לבן</v>
      </c>
      <c r="I18" s="77">
        <f>VLOOKUP(A18,BaderOfferNifrad!A:AO,41,FALSE)</f>
        <v>0</v>
      </c>
      <c r="J18" s="75">
        <f t="shared" si="0"/>
        <v>0</v>
      </c>
      <c r="K18" s="73">
        <f t="shared" si="0"/>
        <v>0</v>
      </c>
      <c r="L18" s="76">
        <f t="shared" si="0"/>
        <v>0</v>
      </c>
      <c r="M18" s="106" t="str">
        <f>VLOOKUP($A18,Data!A:S,11,FALSE)</f>
        <v>ימין</v>
      </c>
      <c r="N18" s="107">
        <f>טבלה1[[#This Row],[קולות]]/Data!$O$6</f>
        <v>1.4942198778788477E-2</v>
      </c>
    </row>
    <row r="19" spans="1:14" ht="23.25" customHeight="1" thickBot="1" x14ac:dyDescent="0.25">
      <c r="A19" s="80">
        <v>11</v>
      </c>
      <c r="B19" s="105" t="str">
        <f>VLOOKUP($A19,Data!A:G,3,FALSE)</f>
        <v>זץ</v>
      </c>
      <c r="C19" s="72" t="str">
        <f>VLOOKUP($A19,Data!A:H,4,FALSE)</f>
        <v>צומת - התיישבות וחקלאות</v>
      </c>
      <c r="D19" s="74" t="str">
        <f>VLOOKUP($A19,Data!A:H,5,FALSE)</f>
        <v>צומת</v>
      </c>
      <c r="E19" s="85">
        <f>VLOOKUP($A19,Data!A:I,7,FALSE)</f>
        <v>1317</v>
      </c>
      <c r="F19" s="84">
        <f>VLOOKUP($A19,Data!A:J,9,FALSE)</f>
        <v>0</v>
      </c>
      <c r="G19" s="78">
        <f>VLOOKUP($A19,Data!A:K,2,FALSE)</f>
        <v>11</v>
      </c>
      <c r="H19" s="79" t="str">
        <f>HLOOKUP(G19,DataOdafim!$1:$3,2,FALSE)</f>
        <v>רע"ב</v>
      </c>
      <c r="I19" s="77">
        <f>VLOOKUP(A19,BaderOfferNifrad!A:AO,41,FALSE)</f>
        <v>0</v>
      </c>
      <c r="J19" s="75">
        <f t="shared" si="0"/>
        <v>0</v>
      </c>
      <c r="K19" s="73">
        <f t="shared" si="0"/>
        <v>0</v>
      </c>
      <c r="L19" s="76">
        <f t="shared" si="0"/>
        <v>0</v>
      </c>
      <c r="M19" s="106" t="str">
        <f>VLOOKUP($A19,Data!A:S,11,FALSE)</f>
        <v>שמאל</v>
      </c>
      <c r="N19" s="107">
        <f>טבלה1[[#This Row],[קולות]]/Data!$O$6</f>
        <v>3.938138041157579E-3</v>
      </c>
    </row>
    <row r="20" spans="1:14" ht="23.25" customHeight="1" thickBot="1" x14ac:dyDescent="0.25">
      <c r="A20" s="80">
        <v>12</v>
      </c>
      <c r="B20" s="105" t="str">
        <f>VLOOKUP($A20,Data!A:G,3,FALSE)</f>
        <v>רק</v>
      </c>
      <c r="C20" s="72" t="str">
        <f>VLOOKUP($A20,Data!A:H,4,FALSE)</f>
        <v>רון קובי - הימין החילוני נלחמים בכפיה החרדית</v>
      </c>
      <c r="D20" s="74" t="str">
        <f>VLOOKUP($A20,Data!A:H,5,FALSE)</f>
        <v>קובי</v>
      </c>
      <c r="E20" s="85">
        <f>VLOOKUP($A20,Data!A:I,7,FALSE)</f>
        <v>329</v>
      </c>
      <c r="F20" s="84">
        <f>VLOOKUP($A20,Data!A:J,9,FALSE)</f>
        <v>0</v>
      </c>
      <c r="G20" s="78">
        <f>VLOOKUP($A20,Data!A:K,2,FALSE)</f>
        <v>12</v>
      </c>
      <c r="H20" s="79" t="str">
        <f>HLOOKUP(G20,DataOdafim!$1:$3,2,FALSE)</f>
        <v>צדק חברתי</v>
      </c>
      <c r="I20" s="77">
        <f>VLOOKUP(A20,BaderOfferNifrad!A:AO,41,FALSE)</f>
        <v>0</v>
      </c>
      <c r="J20" s="75">
        <f t="shared" si="0"/>
        <v>0</v>
      </c>
      <c r="K20" s="73">
        <f t="shared" si="0"/>
        <v>0</v>
      </c>
      <c r="L20" s="76">
        <f t="shared" si="0"/>
        <v>0</v>
      </c>
      <c r="M20" s="106" t="str">
        <f>VLOOKUP($A20,Data!A:S,11,FALSE)</f>
        <v>ללא שיוך</v>
      </c>
      <c r="N20" s="107">
        <f>טבלה1[[#This Row],[קולות]]/Data!$O$6</f>
        <v>9.8378695181537104E-4</v>
      </c>
    </row>
    <row r="21" spans="1:14" ht="23.25" customHeight="1" thickBot="1" x14ac:dyDescent="0.25">
      <c r="A21" s="80">
        <v>13</v>
      </c>
      <c r="B21" s="105" t="str">
        <f>VLOOKUP($A21,Data!A:G,3,FALSE)</f>
        <v>יז</v>
      </c>
      <c r="C21" s="72" t="str">
        <f>VLOOKUP($A21,Data!A:H,4,FALSE)</f>
        <v>אדום לבן - לגליזציה לקנביס, שוויון לאתיופים, ערבים ומקופחים</v>
      </c>
      <c r="D21" s="74" t="str">
        <f>VLOOKUP($A21,Data!A:H,5,FALSE)</f>
        <v>א.לבן</v>
      </c>
      <c r="E21" s="85">
        <f>VLOOKUP($A21,Data!A:I,7,FALSE)</f>
        <v>293</v>
      </c>
      <c r="F21" s="84">
        <f>VLOOKUP($A21,Data!A:J,9,FALSE)</f>
        <v>0</v>
      </c>
      <c r="G21" s="78">
        <f>VLOOKUP($A21,Data!A:K,2,FALSE)</f>
        <v>13</v>
      </c>
      <c r="H21" s="79" t="str">
        <f>HLOOKUP(G21,DataOdafim!$1:$3,2,FALSE)</f>
        <v>מגן</v>
      </c>
      <c r="I21" s="77">
        <f>VLOOKUP(A21,BaderOfferNifrad!A:AO,41,FALSE)</f>
        <v>0</v>
      </c>
      <c r="J21" s="75">
        <f t="shared" si="0"/>
        <v>0</v>
      </c>
      <c r="K21" s="73">
        <f t="shared" si="0"/>
        <v>0</v>
      </c>
      <c r="L21" s="76">
        <f t="shared" si="0"/>
        <v>0</v>
      </c>
      <c r="M21" s="106" t="str">
        <f>VLOOKUP($A21,Data!A:S,11,FALSE)</f>
        <v>ללא שיוך</v>
      </c>
      <c r="N21" s="107">
        <f>טבלה1[[#This Row],[קולות]]/Data!$O$6</f>
        <v>8.7613853155593831E-4</v>
      </c>
    </row>
    <row r="22" spans="1:14" ht="23.25" customHeight="1" thickBot="1" x14ac:dyDescent="0.25">
      <c r="A22" s="80">
        <v>14</v>
      </c>
      <c r="B22" s="105" t="str">
        <f>VLOOKUP($A22,Data!A:G,3,FALSE)</f>
        <v>נ</v>
      </c>
      <c r="C22" s="72" t="str">
        <f>VLOOKUP($A22,Data!A:H,4,FALSE)</f>
        <v>מתקדמת</v>
      </c>
      <c r="D22" s="74" t="str">
        <f>VLOOKUP($A22,Data!A:H,5,FALSE)</f>
        <v>מתקדמת</v>
      </c>
      <c r="E22" s="85">
        <f>VLOOKUP($A22,Data!A:I,7,FALSE)</f>
        <v>145</v>
      </c>
      <c r="F22" s="84">
        <f>VLOOKUP($A22,Data!A:J,9,FALSE)</f>
        <v>0</v>
      </c>
      <c r="G22" s="78">
        <f>VLOOKUP($A22,Data!A:K,2,FALSE)</f>
        <v>14</v>
      </c>
      <c r="H22" s="79" t="str">
        <f>HLOOKUP(G22,DataOdafim!$1:$3,2,FALSE)</f>
        <v>צדק לכל</v>
      </c>
      <c r="I22" s="77">
        <f>VLOOKUP(A22,BaderOfferNifrad!A:AO,41,FALSE)</f>
        <v>0</v>
      </c>
      <c r="J22" s="75">
        <f t="shared" si="0"/>
        <v>0</v>
      </c>
      <c r="K22" s="73">
        <f t="shared" si="0"/>
        <v>0</v>
      </c>
      <c r="L22" s="76">
        <f t="shared" si="0"/>
        <v>0</v>
      </c>
      <c r="M22" s="106" t="str">
        <f>VLOOKUP($A22,Data!A:S,11,FALSE)</f>
        <v>ללא שיוך</v>
      </c>
      <c r="N22" s="107">
        <f>טבלה1[[#This Row],[קולות]]/Data!$O$6</f>
        <v>4.335839149338261E-4</v>
      </c>
    </row>
    <row r="23" spans="1:14" ht="23.25" customHeight="1" thickBot="1" x14ac:dyDescent="0.25">
      <c r="A23" s="80">
        <v>15</v>
      </c>
      <c r="B23" s="105" t="str">
        <f>VLOOKUP($A23,Data!A:G,3,FALSE)</f>
        <v>ז</v>
      </c>
      <c r="C23" s="72" t="str">
        <f>VLOOKUP($A23,Data!A:H,4,FALSE)</f>
        <v>עוצמה כלכלית קולם של העסקים בישראל</v>
      </c>
      <c r="D23" s="74" t="str">
        <f>VLOOKUP($A23,Data!A:H,5,FALSE)</f>
        <v>ע.כלכלית</v>
      </c>
      <c r="E23" s="85">
        <f>VLOOKUP($A23,Data!A:I,7,FALSE)</f>
        <v>110</v>
      </c>
      <c r="F23" s="84">
        <f>VLOOKUP($A23,Data!A:J,9,FALSE)</f>
        <v>0</v>
      </c>
      <c r="G23" s="78">
        <f>VLOOKUP($A23,Data!A:K,2,FALSE)</f>
        <v>15</v>
      </c>
      <c r="H23" s="79" t="str">
        <f>HLOOKUP(G23,DataOdafim!$1:$3,2,FALSE)</f>
        <v>צומת</v>
      </c>
      <c r="I23" s="77">
        <f>VLOOKUP(A23,BaderOfferNifrad!A:AO,41,FALSE)</f>
        <v>0</v>
      </c>
      <c r="J23" s="75">
        <f t="shared" si="0"/>
        <v>0</v>
      </c>
      <c r="K23" s="73">
        <f t="shared" si="0"/>
        <v>0</v>
      </c>
      <c r="L23" s="76">
        <f t="shared" si="0"/>
        <v>0</v>
      </c>
      <c r="M23" s="106" t="str">
        <f>VLOOKUP($A23,Data!A:S,11,FALSE)</f>
        <v>ללא שיוך</v>
      </c>
      <c r="N23" s="107">
        <f>טבלה1[[#This Row],[קולות]]/Data!$O$6</f>
        <v>3.2892572857048881E-4</v>
      </c>
    </row>
    <row r="24" spans="1:14" ht="23.25" customHeight="1" thickBot="1" x14ac:dyDescent="0.25">
      <c r="A24" s="80">
        <v>16</v>
      </c>
      <c r="B24" s="105" t="str">
        <f>VLOOKUP($A24,Data!A:G,3,FALSE)</f>
        <v>צן</v>
      </c>
      <c r="C24" s="72" t="str">
        <f>VLOOKUP($A24,Data!A:H,4,FALSE)</f>
        <v>צפון</v>
      </c>
      <c r="D24" s="74" t="str">
        <f>VLOOKUP($A24,Data!A:H,5,FALSE)</f>
        <v>צפון</v>
      </c>
      <c r="E24" s="85">
        <f>VLOOKUP($A24,Data!A:I,7,FALSE)</f>
        <v>48</v>
      </c>
      <c r="F24" s="84">
        <f>VLOOKUP($A24,Data!A:J,9,FALSE)</f>
        <v>0</v>
      </c>
      <c r="G24" s="78">
        <f>VLOOKUP($A24,Data!A:K,2,FALSE)</f>
        <v>16</v>
      </c>
      <c r="H24" s="79" t="str">
        <f>HLOOKUP(G24,DataOdafim!$1:$3,2,FALSE)</f>
        <v>ישר</v>
      </c>
      <c r="I24" s="77">
        <f>VLOOKUP(A24,BaderOfferNifrad!A:AO,41,FALSE)</f>
        <v>0</v>
      </c>
      <c r="J24" s="75">
        <f t="shared" si="0"/>
        <v>0</v>
      </c>
      <c r="K24" s="73">
        <f t="shared" si="0"/>
        <v>0</v>
      </c>
      <c r="L24" s="76">
        <f t="shared" si="0"/>
        <v>0</v>
      </c>
      <c r="M24" s="106" t="str">
        <f>VLOOKUP($A24,Data!A:S,11,FALSE)</f>
        <v>ללא שיוך</v>
      </c>
      <c r="N24" s="107">
        <f>טבלה1[[#This Row],[קולות]]/Data!$O$6</f>
        <v>1.4353122701257691E-4</v>
      </c>
    </row>
    <row r="25" spans="1:14" ht="23.25" customHeight="1" thickBot="1" x14ac:dyDescent="0.25">
      <c r="A25" s="80">
        <v>17</v>
      </c>
      <c r="B25" s="105" t="str">
        <f>VLOOKUP($A25,Data!A:G,3,FALSE)</f>
        <v>ףז</v>
      </c>
      <c r="C25" s="72" t="str">
        <f>VLOOKUP($A25,Data!A:H,4,FALSE)</f>
        <v>הפיראטים - כי כולנו באותה סירה והכל אותו שייט</v>
      </c>
      <c r="D25" s="74" t="str">
        <f>VLOOKUP($A25,Data!A:H,5,FALSE)</f>
        <v>פיראטים</v>
      </c>
      <c r="E25" s="85">
        <f>VLOOKUP($A25,Data!A:I,7,FALSE)</f>
        <v>83</v>
      </c>
      <c r="F25" s="84">
        <f>VLOOKUP($A25,Data!A:J,9,FALSE)</f>
        <v>0</v>
      </c>
      <c r="G25" s="78">
        <f>VLOOKUP($A25,Data!A:K,2,FALSE)</f>
        <v>17</v>
      </c>
      <c r="H25" s="79" t="str">
        <f>HLOOKUP(G25,DataOdafim!$1:$3,2,FALSE)</f>
        <v>זכויותינו בקולנו</v>
      </c>
      <c r="I25" s="77">
        <f>VLOOKUP(A25,BaderOfferNifrad!A:AO,41,FALSE)</f>
        <v>0</v>
      </c>
      <c r="J25" s="75">
        <f t="shared" si="0"/>
        <v>0</v>
      </c>
      <c r="K25" s="73">
        <f t="shared" si="0"/>
        <v>0</v>
      </c>
      <c r="L25" s="76">
        <f t="shared" si="0"/>
        <v>0</v>
      </c>
      <c r="M25" s="106" t="str">
        <f>VLOOKUP($A25,Data!A:S,11,FALSE)</f>
        <v>ללא שיוך</v>
      </c>
      <c r="N25" s="107">
        <f>טבלה1[[#This Row],[קולות]]/Data!$O$6</f>
        <v>2.4818941337591429E-4</v>
      </c>
    </row>
    <row r="26" spans="1:14" ht="23.25" customHeight="1" thickBot="1" x14ac:dyDescent="0.25">
      <c r="A26" s="80">
        <v>18</v>
      </c>
      <c r="B26" s="105" t="str">
        <f>VLOOKUP($A26,Data!A:G,3,FALSE)</f>
        <v>ק</v>
      </c>
      <c r="C26" s="72" t="str">
        <f>VLOOKUP($A26,Data!A:H,4,FALSE)</f>
        <v>זכויותינו בקולנו - לחיים בכבוד</v>
      </c>
      <c r="D26" s="74" t="str">
        <f>VLOOKUP($A26,Data!A:H,5,FALSE)</f>
        <v>ח.בכבוד</v>
      </c>
      <c r="E26" s="85">
        <f>VLOOKUP($A26,Data!A:I,7,FALSE)</f>
        <v>122</v>
      </c>
      <c r="F26" s="84">
        <f>VLOOKUP($A26,Data!A:J,9,FALSE)</f>
        <v>0</v>
      </c>
      <c r="G26" s="78">
        <f>VLOOKUP($A26,Data!A:K,2,FALSE)</f>
        <v>18</v>
      </c>
      <c r="H26" s="79" t="str">
        <f>HLOOKUP(G26,DataOdafim!$1:$3,2,FALSE)</f>
        <v>ותיקים</v>
      </c>
      <c r="I26" s="77">
        <f>VLOOKUP(A26,BaderOfferNifrad!A:AO,41,FALSE)</f>
        <v>0</v>
      </c>
      <c r="J26" s="75">
        <f t="shared" si="0"/>
        <v>0</v>
      </c>
      <c r="K26" s="73">
        <f t="shared" si="0"/>
        <v>0</v>
      </c>
      <c r="L26" s="76">
        <f t="shared" si="0"/>
        <v>0</v>
      </c>
      <c r="M26" s="106" t="str">
        <f>VLOOKUP($A26,Data!A:S,11,FALSE)</f>
        <v>ללא שיוך</v>
      </c>
      <c r="N26" s="107">
        <f>טבלה1[[#This Row],[קולות]]/Data!$O$6</f>
        <v>3.6480853532363302E-4</v>
      </c>
    </row>
    <row r="27" spans="1:14" ht="23.25" customHeight="1" thickBot="1" x14ac:dyDescent="0.25">
      <c r="A27" s="80">
        <v>19</v>
      </c>
      <c r="B27" s="105" t="str">
        <f>VLOOKUP($A27,Data!A:G,3,FALSE)</f>
        <v>י</v>
      </c>
      <c r="C27" s="72" t="str">
        <f>VLOOKUP($A27,Data!A:H,4,FALSE)</f>
        <v>מנהיגות חברתית</v>
      </c>
      <c r="D27" s="74" t="str">
        <f>VLOOKUP($A27,Data!A:H,5,FALSE)</f>
        <v>מנהיגות</v>
      </c>
      <c r="E27" s="85">
        <f>VLOOKUP($A27,Data!A:I,7,FALSE)</f>
        <v>41</v>
      </c>
      <c r="F27" s="84">
        <f>VLOOKUP($A27,Data!A:J,9,FALSE)</f>
        <v>0</v>
      </c>
      <c r="G27" s="78">
        <f>VLOOKUP($A27,Data!A:K,2,FALSE)</f>
        <v>19</v>
      </c>
      <c r="H27" s="79" t="str">
        <f>HLOOKUP(G27,DataOdafim!$1:$3,2,FALSE)</f>
        <v>כי"ח</v>
      </c>
      <c r="I27" s="77">
        <f>VLOOKUP(A27,BaderOfferNifrad!A:AO,41,FALSE)</f>
        <v>0</v>
      </c>
      <c r="J27" s="75">
        <f t="shared" si="0"/>
        <v>0</v>
      </c>
      <c r="K27" s="73">
        <f t="shared" si="0"/>
        <v>0</v>
      </c>
      <c r="L27" s="76">
        <f t="shared" si="0"/>
        <v>0</v>
      </c>
      <c r="M27" s="106" t="str">
        <f>VLOOKUP($A27,Data!A:S,11,FALSE)</f>
        <v>ללא שיוך</v>
      </c>
      <c r="N27" s="107">
        <f>טבלה1[[#This Row],[קולות]]/Data!$O$6</f>
        <v>1.2259958973990945E-4</v>
      </c>
    </row>
    <row r="28" spans="1:14" ht="23.25" customHeight="1" thickBot="1" x14ac:dyDescent="0.25">
      <c r="A28" s="80">
        <v>20</v>
      </c>
      <c r="B28" s="105" t="str">
        <f>VLOOKUP($A28,Data!A:G,3,FALSE)</f>
        <v>קך</v>
      </c>
      <c r="C28" s="72" t="str">
        <f>VLOOKUP($A28,Data!A:H,4,FALSE)</f>
        <v>סדר חדש - לשינוי שיטת הבחירות</v>
      </c>
      <c r="D28" s="74" t="str">
        <f>VLOOKUP($A28,Data!A:H,5,FALSE)</f>
        <v>סדר</v>
      </c>
      <c r="E28" s="85">
        <f>VLOOKUP($A28,Data!A:I,7,FALSE)</f>
        <v>71</v>
      </c>
      <c r="F28" s="84">
        <f>VLOOKUP($A28,Data!A:J,9,FALSE)</f>
        <v>0</v>
      </c>
      <c r="G28" s="78">
        <f>VLOOKUP($A28,Data!A:K,2,FALSE)</f>
        <v>20</v>
      </c>
      <c r="H28" s="79" t="str">
        <f>HLOOKUP(G28,DataOdafim!$1:$3,2,FALSE)</f>
        <v>פיראטים וננח</v>
      </c>
      <c r="I28" s="77">
        <f>VLOOKUP(A28,BaderOfferNifrad!A:AO,41,FALSE)</f>
        <v>0</v>
      </c>
      <c r="J28" s="75">
        <f t="shared" si="0"/>
        <v>0</v>
      </c>
      <c r="K28" s="73">
        <f t="shared" si="0"/>
        <v>0</v>
      </c>
      <c r="L28" s="76">
        <f t="shared" si="0"/>
        <v>0</v>
      </c>
      <c r="M28" s="106" t="str">
        <f>VLOOKUP($A28,Data!A:S,11,FALSE)</f>
        <v>ללא שיוך</v>
      </c>
      <c r="N28" s="107">
        <f>טבלה1[[#This Row],[קולות]]/Data!$O$6</f>
        <v>2.1230660662277002E-4</v>
      </c>
    </row>
    <row r="29" spans="1:14" ht="23.25" customHeight="1" thickBot="1" x14ac:dyDescent="0.25">
      <c r="A29" s="80">
        <v>21</v>
      </c>
      <c r="B29" s="105" t="str">
        <f>VLOOKUP($A29,Data!A:G,3,FALSE)</f>
        <v>צ</v>
      </c>
      <c r="C29" s="72" t="str">
        <f>VLOOKUP($A29,Data!A:H,4,FALSE)</f>
        <v>צדק בראשות אבי ילאו</v>
      </c>
      <c r="D29" s="74" t="str">
        <f>VLOOKUP($A29,Data!A:H,5,FALSE)</f>
        <v>צדק</v>
      </c>
      <c r="E29" s="85">
        <f>VLOOKUP($A29,Data!A:I,7,FALSE)</f>
        <v>302</v>
      </c>
      <c r="F29" s="84">
        <f>VLOOKUP($A29,Data!A:J,9,FALSE)</f>
        <v>0</v>
      </c>
      <c r="G29" s="78">
        <f>VLOOKUP($A29,Data!A:K,2,FALSE)</f>
        <v>21</v>
      </c>
      <c r="H29" s="79" t="str">
        <f>HLOOKUP(G29,DataOdafim!$1:$3,2,FALSE)</f>
        <v>כולן/ם</v>
      </c>
      <c r="I29" s="77">
        <f>VLOOKUP(A29,BaderOfferNifrad!A:AO,41,FALSE)</f>
        <v>0</v>
      </c>
      <c r="J29" s="75">
        <f t="shared" ref="J29:L48" si="1">IF($M29=J$8,$I29,0)</f>
        <v>0</v>
      </c>
      <c r="K29" s="73">
        <f t="shared" si="1"/>
        <v>0</v>
      </c>
      <c r="L29" s="76">
        <f t="shared" si="1"/>
        <v>0</v>
      </c>
      <c r="M29" s="106" t="str">
        <f>VLOOKUP($A29,Data!A:S,11,FALSE)</f>
        <v>ללא שיוך</v>
      </c>
      <c r="N29" s="107">
        <f>טבלה1[[#This Row],[קולות]]/Data!$O$6</f>
        <v>9.0305063662079652E-4</v>
      </c>
    </row>
    <row r="30" spans="1:14" ht="23.25" customHeight="1" thickBot="1" x14ac:dyDescent="0.25">
      <c r="A30" s="80">
        <v>22</v>
      </c>
      <c r="B30" s="105" t="str">
        <f>VLOOKUP($A30,Data!A:G,3,FALSE)</f>
        <v>קץ</v>
      </c>
      <c r="C30" s="72" t="str">
        <f>VLOOKUP($A30,Data!A:H,4,FALSE)</f>
        <v>קמ"ה - קידום מעמד הפרט</v>
      </c>
      <c r="D30" s="74" t="str">
        <f>VLOOKUP($A30,Data!A:H,5,FALSE)</f>
        <v>קמ"ה</v>
      </c>
      <c r="E30" s="85">
        <f>VLOOKUP($A30,Data!A:I,7,FALSE)</f>
        <v>75</v>
      </c>
      <c r="F30" s="84">
        <f>VLOOKUP($A30,Data!A:J,9,FALSE)</f>
        <v>0</v>
      </c>
      <c r="G30" s="78">
        <f>VLOOKUP($A30,Data!A:K,2,FALSE)</f>
        <v>22</v>
      </c>
      <c r="H30" s="79" t="str">
        <f>HLOOKUP(G30,DataOdafim!$1:$3,2,FALSE)</f>
        <v>א"י שלנו</v>
      </c>
      <c r="I30" s="77">
        <f>VLOOKUP(A30,BaderOfferNifrad!A:AO,41,FALSE)</f>
        <v>0</v>
      </c>
      <c r="J30" s="75">
        <f t="shared" si="1"/>
        <v>0</v>
      </c>
      <c r="K30" s="73">
        <f t="shared" si="1"/>
        <v>0</v>
      </c>
      <c r="L30" s="76">
        <f t="shared" si="1"/>
        <v>0</v>
      </c>
      <c r="M30" s="106" t="str">
        <f>VLOOKUP($A30,Data!A:S,11,FALSE)</f>
        <v>ללא שיוך</v>
      </c>
      <c r="N30" s="107">
        <f>טבלה1[[#This Row],[קולות]]/Data!$O$6</f>
        <v>2.2426754220715144E-4</v>
      </c>
    </row>
    <row r="31" spans="1:14" ht="23.25" customHeight="1" thickBot="1" x14ac:dyDescent="0.25">
      <c r="A31" s="80">
        <v>23</v>
      </c>
      <c r="B31" s="105" t="str">
        <f>VLOOKUP($A31,Data!A:G,3,FALSE)</f>
        <v>ץ</v>
      </c>
      <c r="C31" s="72" t="str">
        <f>VLOOKUP($A31,Data!A:H,4,FALSE)</f>
        <v>דעם - כלכלה ירוקה מדינה אחת</v>
      </c>
      <c r="D31" s="74" t="str">
        <f>VLOOKUP($A31,Data!A:H,5,FALSE)</f>
        <v>דעם</v>
      </c>
      <c r="E31" s="85">
        <f>VLOOKUP($A31,Data!A:I,7,FALSE)</f>
        <v>36</v>
      </c>
      <c r="F31" s="84">
        <f>VLOOKUP($A31,Data!A:J,9,FALSE)</f>
        <v>0</v>
      </c>
      <c r="G31" s="78">
        <f>VLOOKUP($A31,Data!A:K,2,FALSE)</f>
        <v>23</v>
      </c>
      <c r="H31" s="79">
        <f>HLOOKUP(G31,DataOdafim!$1:$3,2,FALSE)</f>
        <v>0</v>
      </c>
      <c r="I31" s="77">
        <f>VLOOKUP(A31,BaderOfferNifrad!A:AO,41,FALSE)</f>
        <v>0</v>
      </c>
      <c r="J31" s="75">
        <f t="shared" si="1"/>
        <v>0</v>
      </c>
      <c r="K31" s="73">
        <f t="shared" si="1"/>
        <v>0</v>
      </c>
      <c r="L31" s="76">
        <f t="shared" si="1"/>
        <v>0</v>
      </c>
      <c r="M31" s="106" t="str">
        <f>VLOOKUP($A31,Data!A:S,11,FALSE)</f>
        <v>ללא שיוך</v>
      </c>
      <c r="N31" s="107">
        <f>טבלה1[[#This Row],[קולות]]/Data!$O$6</f>
        <v>1.0764842025943269E-4</v>
      </c>
    </row>
    <row r="32" spans="1:14" ht="23.25" customHeight="1" thickBot="1" x14ac:dyDescent="0.25">
      <c r="A32" s="80">
        <v>24</v>
      </c>
      <c r="B32" s="105" t="str">
        <f>VLOOKUP($A32,Data!A:G,3,FALSE)</f>
        <v>כי</v>
      </c>
      <c r="C32" s="72" t="str">
        <f>VLOOKUP($A32,Data!A:H,4,FALSE)</f>
        <v>האחדות העממית - אלוחדה אלשעביה בראשות פרופ' אסעד גאנם</v>
      </c>
      <c r="D32" s="74" t="str">
        <f>VLOOKUP($A32,Data!A:H,5,FALSE)</f>
        <v>אחדות ע.</v>
      </c>
      <c r="E32" s="85">
        <f>VLOOKUP($A32,Data!A:I,7,FALSE)</f>
        <v>65</v>
      </c>
      <c r="F32" s="84">
        <f>VLOOKUP($A32,Data!A:J,9,FALSE)</f>
        <v>0</v>
      </c>
      <c r="G32" s="78">
        <f>VLOOKUP($A32,Data!A:K,2,FALSE)</f>
        <v>24</v>
      </c>
      <c r="H32" s="79" t="str">
        <f>HLOOKUP(G32,DataOdafim!$1:$3,2,FALSE)</f>
        <v>מהתחלה</v>
      </c>
      <c r="I32" s="77">
        <f>VLOOKUP(A32,BaderOfferNifrad!A:AO,41,FALSE)</f>
        <v>0</v>
      </c>
      <c r="J32" s="75">
        <f t="shared" si="1"/>
        <v>0</v>
      </c>
      <c r="K32" s="73">
        <f t="shared" si="1"/>
        <v>0</v>
      </c>
      <c r="L32" s="76">
        <f t="shared" si="1"/>
        <v>0</v>
      </c>
      <c r="M32" s="106" t="str">
        <f>VLOOKUP($A32,Data!A:S,11,FALSE)</f>
        <v>ללא שיוך</v>
      </c>
      <c r="N32" s="107">
        <f>טבלה1[[#This Row],[קולות]]/Data!$O$6</f>
        <v>1.9436520324619792E-4</v>
      </c>
    </row>
    <row r="33" spans="1:14" ht="23.25" customHeight="1" thickBot="1" x14ac:dyDescent="0.25">
      <c r="A33" s="80">
        <v>25</v>
      </c>
      <c r="B33" s="105" t="str">
        <f>VLOOKUP($A33,Data!A:G,3,FALSE)</f>
        <v>ינ</v>
      </c>
      <c r="C33" s="72" t="str">
        <f>VLOOKUP($A33,Data!A:H,4,FALSE)</f>
        <v>התנועה הנוצרית הליבראלית</v>
      </c>
      <c r="D33" s="74" t="str">
        <f>VLOOKUP($A33,Data!A:H,5,FALSE)</f>
        <v>נוצרית</v>
      </c>
      <c r="E33" s="85">
        <f>VLOOKUP($A33,Data!A:I,7,FALSE)</f>
        <v>49</v>
      </c>
      <c r="F33" s="84">
        <f>VLOOKUP($A33,Data!A:J,9,FALSE)</f>
        <v>0</v>
      </c>
      <c r="G33" s="78">
        <f>VLOOKUP($A33,Data!A:K,2,FALSE)</f>
        <v>25</v>
      </c>
      <c r="H33" s="79" t="str">
        <f>HLOOKUP(G33,DataOdafim!$1:$3,2,FALSE)</f>
        <v>התקווה לשינוי</v>
      </c>
      <c r="I33" s="77">
        <f>VLOOKUP(A33,BaderOfferNifrad!A:AO,41,FALSE)</f>
        <v>0</v>
      </c>
      <c r="J33" s="75">
        <f t="shared" si="1"/>
        <v>0</v>
      </c>
      <c r="K33" s="73">
        <f t="shared" si="1"/>
        <v>0</v>
      </c>
      <c r="L33" s="76">
        <f t="shared" si="1"/>
        <v>0</v>
      </c>
      <c r="M33" s="106" t="str">
        <f>VLOOKUP($A33,Data!A:S,11,FALSE)</f>
        <v>ללא שיוך</v>
      </c>
      <c r="N33" s="107">
        <f>טבלה1[[#This Row],[קולות]]/Data!$O$6</f>
        <v>1.4652146090867227E-4</v>
      </c>
    </row>
    <row r="34" spans="1:14" ht="23.25" customHeight="1" thickBot="1" x14ac:dyDescent="0.25">
      <c r="A34" s="80">
        <v>26</v>
      </c>
      <c r="B34" s="105" t="str">
        <f>VLOOKUP($A34,Data!A:G,3,FALSE)</f>
        <v>זן</v>
      </c>
      <c r="C34" s="72" t="str">
        <f>VLOOKUP($A34,Data!A:H,4,FALSE)</f>
        <v>זהות - תנועה ישראלית יהודית בהנהגת משה פייגלין</v>
      </c>
      <c r="D34" s="74" t="str">
        <f>VLOOKUP($A34,Data!A:H,5,FALSE)</f>
        <v>זהות</v>
      </c>
      <c r="E34" s="85">
        <f>VLOOKUP($A34,Data!A:I,7,FALSE)</f>
        <v>7</v>
      </c>
      <c r="F34" s="84">
        <f>VLOOKUP($A34,Data!A:J,9,FALSE)</f>
        <v>0</v>
      </c>
      <c r="G34" s="78">
        <f>VLOOKUP($A34,Data!A:K,2,FALSE)</f>
        <v>26</v>
      </c>
      <c r="H34" s="79" t="str">
        <f>HLOOKUP(G34,DataOdafim!$1:$3,2,FALSE)</f>
        <v>כלכלה ירוקה</v>
      </c>
      <c r="I34" s="77">
        <f>VLOOKUP(A34,BaderOfferNifrad!A:AO,41,FALSE)</f>
        <v>0</v>
      </c>
      <c r="J34" s="75">
        <f t="shared" si="1"/>
        <v>0</v>
      </c>
      <c r="K34" s="73">
        <f t="shared" si="1"/>
        <v>0</v>
      </c>
      <c r="L34" s="76">
        <f t="shared" si="1"/>
        <v>0</v>
      </c>
      <c r="M34" s="106" t="str">
        <f>VLOOKUP($A34,Data!A:S,11,FALSE)</f>
        <v>ימין</v>
      </c>
      <c r="N34" s="107">
        <f>טבלה1[[#This Row],[קולות]]/Data!$O$6</f>
        <v>2.0931637272667467E-5</v>
      </c>
    </row>
    <row r="35" spans="1:14" ht="23.25" customHeight="1" thickBot="1" x14ac:dyDescent="0.25">
      <c r="A35" s="80">
        <v>27</v>
      </c>
      <c r="B35" s="105" t="str">
        <f>VLOOKUP($A35,Data!A:G,3,FALSE)</f>
        <v>יף</v>
      </c>
      <c r="C35" s="72" t="str">
        <f>VLOOKUP($A35,Data!A:H,4,FALSE)</f>
        <v>כבוד האדם</v>
      </c>
      <c r="D35" s="74" t="str">
        <f>VLOOKUP($A35,Data!A:H,5,FALSE)</f>
        <v>כ.האדם</v>
      </c>
      <c r="E35" s="85">
        <f>VLOOKUP($A35,Data!A:I,7,FALSE)</f>
        <v>28</v>
      </c>
      <c r="F35" s="84">
        <f>VLOOKUP($A35,Data!A:J,9,FALSE)</f>
        <v>0</v>
      </c>
      <c r="G35" s="78">
        <f>VLOOKUP($A35,Data!A:K,2,FALSE)</f>
        <v>27</v>
      </c>
      <c r="H35" s="79" t="str">
        <f>HLOOKUP(G35,DataOdafim!$1:$3,2,FALSE)</f>
        <v>חינוך</v>
      </c>
      <c r="I35" s="77">
        <f>VLOOKUP(A35,BaderOfferNifrad!A:AO,41,FALSE)</f>
        <v>0</v>
      </c>
      <c r="J35" s="75">
        <f t="shared" si="1"/>
        <v>0</v>
      </c>
      <c r="K35" s="73">
        <f t="shared" si="1"/>
        <v>0</v>
      </c>
      <c r="L35" s="76">
        <f t="shared" si="1"/>
        <v>0</v>
      </c>
      <c r="M35" s="106" t="str">
        <f>VLOOKUP($A35,Data!A:S,11,FALSE)</f>
        <v>ללא שיוך</v>
      </c>
      <c r="N35" s="107">
        <f>טבלה1[[#This Row],[קולות]]/Data!$O$6</f>
        <v>8.3726549090669869E-5</v>
      </c>
    </row>
    <row r="36" spans="1:14" ht="23.25" customHeight="1" thickBot="1" x14ac:dyDescent="0.25">
      <c r="A36" s="80">
        <v>28</v>
      </c>
      <c r="B36" s="105" t="str">
        <f>VLOOKUP($A36,Data!A:G,3,FALSE)</f>
        <v>נך</v>
      </c>
      <c r="C36" s="72" t="str">
        <f>VLOOKUP($A36,Data!A:H,4,FALSE)</f>
        <v>כבוד ושוויון</v>
      </c>
      <c r="D36" s="74" t="str">
        <f>VLOOKUP($A36,Data!A:H,5,FALSE)</f>
        <v>כ.ושיוויון</v>
      </c>
      <c r="E36" s="85">
        <f>VLOOKUP($A36,Data!A:I,7,FALSE)</f>
        <v>74</v>
      </c>
      <c r="F36" s="84">
        <f>VLOOKUP($A36,Data!A:J,9,FALSE)</f>
        <v>0</v>
      </c>
      <c r="G36" s="78">
        <f>VLOOKUP($A36,Data!A:K,2,FALSE)</f>
        <v>28</v>
      </c>
      <c r="H36" s="79" t="str">
        <f>HLOOKUP(G36,DataOdafim!$1:$3,2,FALSE)</f>
        <v>אחריות</v>
      </c>
      <c r="I36" s="77">
        <f>VLOOKUP(A36,BaderOfferNifrad!A:AO,41,FALSE)</f>
        <v>0</v>
      </c>
      <c r="J36" s="75">
        <f t="shared" si="1"/>
        <v>0</v>
      </c>
      <c r="K36" s="73">
        <f t="shared" si="1"/>
        <v>0</v>
      </c>
      <c r="L36" s="76">
        <f t="shared" si="1"/>
        <v>0</v>
      </c>
      <c r="M36" s="106" t="str">
        <f>VLOOKUP($A36,Data!A:S,11,FALSE)</f>
        <v>ללא שיוך</v>
      </c>
      <c r="N36" s="107">
        <f>טבלה1[[#This Row],[קולות]]/Data!$O$6</f>
        <v>2.212773083110561E-4</v>
      </c>
    </row>
    <row r="37" spans="1:14" ht="23.25" customHeight="1" thickBot="1" x14ac:dyDescent="0.25">
      <c r="A37" s="80">
        <v>29</v>
      </c>
      <c r="B37" s="105" t="str">
        <f>VLOOKUP($A37,Data!A:G,3,FALSE)</f>
        <v>נץ</v>
      </c>
      <c r="C37" s="72" t="str">
        <f>VLOOKUP($A37,Data!A:H,4,FALSE)</f>
        <v>כל ישראל אחים לשוויון חברתי</v>
      </c>
      <c r="D37" s="74" t="str">
        <f>VLOOKUP($A37,Data!A:H,5,FALSE)</f>
        <v>מהתחלה</v>
      </c>
      <c r="E37" s="85">
        <f>VLOOKUP($A37,Data!A:I,7,FALSE)</f>
        <v>4</v>
      </c>
      <c r="F37" s="84">
        <f>VLOOKUP($A37,Data!A:J,9,FALSE)</f>
        <v>0</v>
      </c>
      <c r="G37" s="78">
        <f>VLOOKUP($A37,Data!A:K,2,FALSE)</f>
        <v>29</v>
      </c>
      <c r="H37" s="79" t="str">
        <f>HLOOKUP(G37,DataOdafim!$1:$3,2,FALSE)</f>
        <v>כבוד האדם</v>
      </c>
      <c r="I37" s="77">
        <f>VLOOKUP(A37,BaderOfferNifrad!A:AO,41,FALSE)</f>
        <v>0</v>
      </c>
      <c r="J37" s="75">
        <f t="shared" si="1"/>
        <v>0</v>
      </c>
      <c r="K37" s="73">
        <f t="shared" si="1"/>
        <v>0</v>
      </c>
      <c r="L37" s="76">
        <f t="shared" si="1"/>
        <v>0</v>
      </c>
      <c r="M37" s="106" t="str">
        <f>VLOOKUP($A37,Data!A:S,11,FALSE)</f>
        <v>ללא שיוך</v>
      </c>
      <c r="N37" s="107">
        <f>טבלה1[[#This Row],[קולות]]/Data!$O$6</f>
        <v>1.196093558438141E-5</v>
      </c>
    </row>
    <row r="38" spans="1:14" ht="23.25" customHeight="1" thickBot="1" x14ac:dyDescent="0.25">
      <c r="A38" s="80">
        <v>30</v>
      </c>
      <c r="B38" s="105" t="str">
        <f>VLOOKUP($A38,Data!A:G,3,FALSE)</f>
        <v>יק</v>
      </c>
      <c r="C38" s="72" t="str">
        <f>VLOOKUP($A38,Data!A:H,4,FALSE)</f>
        <v>מפלגת הגוש התנ"כי</v>
      </c>
      <c r="D38" s="74" t="str">
        <f>VLOOKUP($A38,Data!A:H,5,FALSE)</f>
        <v>התנכ"י</v>
      </c>
      <c r="E38" s="85">
        <f>VLOOKUP($A38,Data!A:I,7,FALSE)</f>
        <v>43</v>
      </c>
      <c r="F38" s="84">
        <f>VLOOKUP($A38,Data!A:J,9,FALSE)</f>
        <v>0</v>
      </c>
      <c r="G38" s="78">
        <f>VLOOKUP($A38,Data!A:K,2,FALSE)</f>
        <v>30</v>
      </c>
      <c r="H38" s="79" t="str">
        <f>HLOOKUP(G38,DataOdafim!$1:$3,2,FALSE)</f>
        <v>שווים</v>
      </c>
      <c r="I38" s="77">
        <f>VLOOKUP(A38,BaderOfferNifrad!A:AO,41,FALSE)</f>
        <v>0</v>
      </c>
      <c r="J38" s="75">
        <f t="shared" si="1"/>
        <v>0</v>
      </c>
      <c r="K38" s="73">
        <f t="shared" si="1"/>
        <v>0</v>
      </c>
      <c r="L38" s="76">
        <f t="shared" si="1"/>
        <v>0</v>
      </c>
      <c r="M38" s="106" t="str">
        <f>VLOOKUP($A38,Data!A:S,11,FALSE)</f>
        <v>ללא שיוך</v>
      </c>
      <c r="N38" s="107">
        <f>טבלה1[[#This Row],[קולות]]/Data!$O$6</f>
        <v>1.2858005753210017E-4</v>
      </c>
    </row>
    <row r="39" spans="1:14" ht="23.25" customHeight="1" thickBot="1" x14ac:dyDescent="0.25">
      <c r="A39" s="80">
        <v>31</v>
      </c>
      <c r="B39" s="105" t="str">
        <f>VLOOKUP($A39,Data!A:G,3,FALSE)</f>
        <v>זכ</v>
      </c>
      <c r="C39" s="72" t="str">
        <f>VLOOKUP($A39,Data!A:H,4,FALSE)</f>
        <v>מפלגת הדמוקראטורה</v>
      </c>
      <c r="D39" s="74" t="str">
        <f>VLOOKUP($A39,Data!A:H,5,FALSE)</f>
        <v>דמוקראטורה</v>
      </c>
      <c r="E39" s="85">
        <f>VLOOKUP($A39,Data!A:I,7,FALSE)</f>
        <v>39</v>
      </c>
      <c r="F39" s="84">
        <f>VLOOKUP($A39,Data!A:J,9,FALSE)</f>
        <v>0</v>
      </c>
      <c r="G39" s="78">
        <f>VLOOKUP($A39,Data!A:K,2,FALSE)</f>
        <v>31</v>
      </c>
      <c r="H39" s="79" t="str">
        <f>HLOOKUP(G39,DataOdafim!$1:$3,2,FALSE)</f>
        <v>מנהיגות חברתית</v>
      </c>
      <c r="I39" s="77">
        <f>VLOOKUP(A39,BaderOfferNifrad!A:AO,41,FALSE)</f>
        <v>0</v>
      </c>
      <c r="J39" s="75">
        <f t="shared" si="1"/>
        <v>0</v>
      </c>
      <c r="K39" s="73">
        <f t="shared" si="1"/>
        <v>0</v>
      </c>
      <c r="L39" s="76">
        <f t="shared" si="1"/>
        <v>0</v>
      </c>
      <c r="M39" s="106" t="str">
        <f>VLOOKUP($A39,Data!A:S,11,FALSE)</f>
        <v>ללא שיוך</v>
      </c>
      <c r="N39" s="107">
        <f>טבלה1[[#This Row],[קולות]]/Data!$O$6</f>
        <v>1.1661912194771874E-4</v>
      </c>
    </row>
    <row r="40" spans="1:14" ht="23.25" customHeight="1" thickBot="1" x14ac:dyDescent="0.25">
      <c r="A40" s="80">
        <v>32</v>
      </c>
      <c r="B40" s="105" t="str">
        <f>VLOOKUP($A40,Data!A:G,3,FALSE)</f>
        <v>כ</v>
      </c>
      <c r="C40" s="72" t="str">
        <f>VLOOKUP($A40,Data!A:H,4,FALSE)</f>
        <v>נעם - עם נורמלי בארצנו</v>
      </c>
      <c r="D40" s="74" t="str">
        <f>VLOOKUP($A40,Data!A:H,5,FALSE)</f>
        <v>נעם</v>
      </c>
      <c r="E40" s="85">
        <f>VLOOKUP($A40,Data!A:I,7,FALSE)</f>
        <v>108</v>
      </c>
      <c r="F40" s="84">
        <f>VLOOKUP($A40,Data!A:J,9,FALSE)</f>
        <v>0</v>
      </c>
      <c r="G40" s="78">
        <f>VLOOKUP($A40,Data!A:K,2,FALSE)</f>
        <v>32</v>
      </c>
      <c r="H40" s="79" t="str">
        <f>HLOOKUP(G40,DataOdafim!$1:$3,2,FALSE)</f>
        <v>אני ואתה</v>
      </c>
      <c r="I40" s="77">
        <f>VLOOKUP(A40,BaderOfferNifrad!A:AO,41,FALSE)</f>
        <v>0</v>
      </c>
      <c r="J40" s="75">
        <f t="shared" si="1"/>
        <v>0</v>
      </c>
      <c r="K40" s="73">
        <f t="shared" si="1"/>
        <v>0</v>
      </c>
      <c r="L40" s="76">
        <f t="shared" si="1"/>
        <v>0</v>
      </c>
      <c r="M40" s="106" t="str">
        <f>VLOOKUP($A40,Data!A:S,11,FALSE)</f>
        <v>ימין</v>
      </c>
      <c r="N40" s="107">
        <f>טבלה1[[#This Row],[קולות]]/Data!$O$6</f>
        <v>3.2294526077829809E-4</v>
      </c>
    </row>
    <row r="41" spans="1:14" ht="23.25" customHeight="1" thickBot="1" x14ac:dyDescent="0.25">
      <c r="A41" s="80">
        <v>33</v>
      </c>
      <c r="B41" s="105">
        <f>VLOOKUP($A41,Data!A:G,3,FALSE)</f>
        <v>0</v>
      </c>
      <c r="C41" s="72">
        <f>VLOOKUP($A41,Data!A:H,4,FALSE)</f>
        <v>0</v>
      </c>
      <c r="D41" s="74">
        <f>VLOOKUP($A41,Data!A:H,5,FALSE)</f>
        <v>0</v>
      </c>
      <c r="E41" s="85">
        <f>VLOOKUP($A41,Data!A:I,7,FALSE)</f>
        <v>0</v>
      </c>
      <c r="F41" s="84">
        <f>VLOOKUP($A41,Data!A:J,9,FALSE)</f>
        <v>0</v>
      </c>
      <c r="G41" s="78">
        <f>VLOOKUP($A41,Data!A:K,2,FALSE)</f>
        <v>33</v>
      </c>
      <c r="H41" s="79" t="str">
        <f>HLOOKUP(G41,DataOdafim!$1:$3,2,FALSE)</f>
        <v>הגוש התנכ"י</v>
      </c>
      <c r="I41" s="77">
        <f>VLOOKUP(A41,BaderOfferNifrad!A:AO,41,FALSE)</f>
        <v>0</v>
      </c>
      <c r="J41" s="75">
        <f t="shared" si="1"/>
        <v>0</v>
      </c>
      <c r="K41" s="73">
        <f t="shared" si="1"/>
        <v>0</v>
      </c>
      <c r="L41" s="76">
        <f t="shared" si="1"/>
        <v>0</v>
      </c>
      <c r="M41" s="106" t="str">
        <f>VLOOKUP($A41,Data!A:S,11,FALSE)</f>
        <v>ללא שיוך</v>
      </c>
      <c r="N41" s="107">
        <f>טבלה1[[#This Row],[קולות]]/Data!$O$6</f>
        <v>0</v>
      </c>
    </row>
    <row r="42" spans="1:14" ht="23.25" customHeight="1" thickBot="1" x14ac:dyDescent="0.25">
      <c r="A42" s="80">
        <v>34</v>
      </c>
      <c r="B42" s="105">
        <f>VLOOKUP($A42,Data!A:G,3,FALSE)</f>
        <v>0</v>
      </c>
      <c r="C42" s="72">
        <f>VLOOKUP($A42,Data!A:H,4,FALSE)</f>
        <v>0</v>
      </c>
      <c r="D42" s="74">
        <f>VLOOKUP($A42,Data!A:H,5,FALSE)</f>
        <v>0</v>
      </c>
      <c r="E42" s="85">
        <f>VLOOKUP($A42,Data!A:I,7,FALSE)</f>
        <v>0</v>
      </c>
      <c r="F42" s="84">
        <f>VLOOKUP($A42,Data!A:J,9,FALSE)</f>
        <v>0</v>
      </c>
      <c r="G42" s="78">
        <f>VLOOKUP($A42,Data!A:K,2,FALSE)</f>
        <v>34</v>
      </c>
      <c r="H42" s="79" t="str">
        <f>HLOOKUP(G42,DataOdafim!$1:$3,2,FALSE)</f>
        <v>בני הברית</v>
      </c>
      <c r="I42" s="77">
        <f>VLOOKUP(A42,BaderOfferNifrad!A:AO,41,FALSE)</f>
        <v>0</v>
      </c>
      <c r="J42" s="75">
        <f t="shared" si="1"/>
        <v>0</v>
      </c>
      <c r="K42" s="73">
        <f t="shared" si="1"/>
        <v>0</v>
      </c>
      <c r="L42" s="76">
        <f t="shared" si="1"/>
        <v>0</v>
      </c>
      <c r="M42" s="106" t="str">
        <f>VLOOKUP($A42,Data!A:S,11,FALSE)</f>
        <v>ללא שיוך</v>
      </c>
      <c r="N42" s="107">
        <f>טבלה1[[#This Row],[קולות]]/Data!$O$6</f>
        <v>0</v>
      </c>
    </row>
    <row r="43" spans="1:14" ht="23.25" customHeight="1" thickBot="1" x14ac:dyDescent="0.25">
      <c r="A43" s="80">
        <v>35</v>
      </c>
      <c r="B43" s="105">
        <f>VLOOKUP($A43,Data!A:G,3,FALSE)</f>
        <v>0</v>
      </c>
      <c r="C43" s="72">
        <f>VLOOKUP($A43,Data!A:H,4,FALSE)</f>
        <v>0</v>
      </c>
      <c r="D43" s="74">
        <f>VLOOKUP($A43,Data!A:H,5,FALSE)</f>
        <v>0</v>
      </c>
      <c r="E43" s="85">
        <f>VLOOKUP($A43,Data!A:I,7,FALSE)</f>
        <v>0</v>
      </c>
      <c r="F43" s="84">
        <f>VLOOKUP($A43,Data!A:J,9,FALSE)</f>
        <v>0</v>
      </c>
      <c r="G43" s="78">
        <f>VLOOKUP($A43,Data!A:K,2,FALSE)</f>
        <v>35</v>
      </c>
      <c r="H43" s="79" t="str">
        <f>HLOOKUP(G43,DataOdafim!$1:$3,2,FALSE)</f>
        <v>ברית עולם</v>
      </c>
      <c r="I43" s="77">
        <f>VLOOKUP(A43,BaderOfferNifrad!A:AO,41,FALSE)</f>
        <v>0</v>
      </c>
      <c r="J43" s="75">
        <f t="shared" si="1"/>
        <v>0</v>
      </c>
      <c r="K43" s="73">
        <f t="shared" si="1"/>
        <v>0</v>
      </c>
      <c r="L43" s="76">
        <f t="shared" si="1"/>
        <v>0</v>
      </c>
      <c r="M43" s="106" t="str">
        <f>VLOOKUP($A43,Data!A:S,11,FALSE)</f>
        <v>ללא שיוך</v>
      </c>
      <c r="N43" s="107">
        <f>טבלה1[[#This Row],[קולות]]/Data!$O$6</f>
        <v>0</v>
      </c>
    </row>
    <row r="44" spans="1:14" ht="23.25" customHeight="1" thickBot="1" x14ac:dyDescent="0.25">
      <c r="A44" s="80">
        <v>36</v>
      </c>
      <c r="B44" s="105">
        <f>VLOOKUP($A44,Data!A:G,3,FALSE)</f>
        <v>0</v>
      </c>
      <c r="C44" s="72">
        <f>VLOOKUP($A44,Data!A:H,4,FALSE)</f>
        <v>0</v>
      </c>
      <c r="D44" s="74">
        <f>VLOOKUP($A44,Data!A:H,5,FALSE)</f>
        <v>0</v>
      </c>
      <c r="E44" s="85">
        <f>VLOOKUP($A44,Data!A:I,7,FALSE)</f>
        <v>0</v>
      </c>
      <c r="F44" s="84">
        <f>VLOOKUP($A44,Data!A:J,9,FALSE)</f>
        <v>0</v>
      </c>
      <c r="G44" s="78">
        <f>VLOOKUP($A44,Data!A:K,2,FALSE)</f>
        <v>36</v>
      </c>
      <c r="H44" s="79" t="str">
        <f>HLOOKUP(G44,DataOdafim!$1:$3,2,FALSE)</f>
        <v>הרפורמה</v>
      </c>
      <c r="I44" s="77">
        <f>VLOOKUP(A44,BaderOfferNifrad!A:AO,41,FALSE)</f>
        <v>0</v>
      </c>
      <c r="J44" s="75">
        <f t="shared" si="1"/>
        <v>0</v>
      </c>
      <c r="K44" s="73">
        <f t="shared" si="1"/>
        <v>0</v>
      </c>
      <c r="L44" s="76">
        <f t="shared" si="1"/>
        <v>0</v>
      </c>
      <c r="M44" s="106" t="str">
        <f>VLOOKUP($A44,Data!A:S,11,FALSE)</f>
        <v>ללא שיוך</v>
      </c>
      <c r="N44" s="107">
        <f>טבלה1[[#This Row],[קולות]]/Data!$O$6</f>
        <v>0</v>
      </c>
    </row>
    <row r="45" spans="1:14" ht="23.25" customHeight="1" thickBot="1" x14ac:dyDescent="0.25">
      <c r="A45" s="80">
        <v>37</v>
      </c>
      <c r="B45" s="105">
        <f>VLOOKUP($A45,Data!A:G,3,FALSE)</f>
        <v>0</v>
      </c>
      <c r="C45" s="72">
        <f>VLOOKUP($A45,Data!A:H,4,FALSE)</f>
        <v>0</v>
      </c>
      <c r="D45" s="74">
        <f>VLOOKUP($A45,Data!A:H,5,FALSE)</f>
        <v>0</v>
      </c>
      <c r="E45" s="85">
        <f>VLOOKUP($A45,Data!A:I,7,FALSE)</f>
        <v>0</v>
      </c>
      <c r="F45" s="84">
        <f>VLOOKUP($A45,Data!A:J,9,FALSE)</f>
        <v>0</v>
      </c>
      <c r="G45" s="78">
        <f>VLOOKUP($A45,Data!A:K,2,FALSE)</f>
        <v>37</v>
      </c>
      <c r="H45" s="79" t="str">
        <f>HLOOKUP(G45,DataOdafim!$1:$3,2,FALSE)</f>
        <v>אופק חדש</v>
      </c>
      <c r="I45" s="77">
        <f>VLOOKUP(A45,BaderOfferNifrad!A:AO,41,FALSE)</f>
        <v>0</v>
      </c>
      <c r="J45" s="75">
        <f t="shared" si="1"/>
        <v>0</v>
      </c>
      <c r="K45" s="73">
        <f t="shared" si="1"/>
        <v>0</v>
      </c>
      <c r="L45" s="76">
        <f t="shared" si="1"/>
        <v>0</v>
      </c>
      <c r="M45" s="106" t="str">
        <f>VLOOKUP($A45,Data!A:S,11,FALSE)</f>
        <v>ללא שיוך</v>
      </c>
      <c r="N45" s="107">
        <f>טבלה1[[#This Row],[קולות]]/Data!$O$6</f>
        <v>0</v>
      </c>
    </row>
    <row r="46" spans="1:14" ht="23.25" customHeight="1" thickBot="1" x14ac:dyDescent="0.25">
      <c r="A46" s="80">
        <v>38</v>
      </c>
      <c r="B46" s="105">
        <f>VLOOKUP($A46,Data!A:G,3,FALSE)</f>
        <v>0</v>
      </c>
      <c r="C46" s="72">
        <f>VLOOKUP($A46,Data!A:H,4,FALSE)</f>
        <v>0</v>
      </c>
      <c r="D46" s="74">
        <f>VLOOKUP($A46,Data!A:H,5,FALSE)</f>
        <v>0</v>
      </c>
      <c r="E46" s="85">
        <f>VLOOKUP($A46,Data!A:I,7,FALSE)</f>
        <v>0</v>
      </c>
      <c r="F46" s="84">
        <f>VLOOKUP($A46,Data!A:J,9,FALSE)</f>
        <v>0</v>
      </c>
      <c r="G46" s="78">
        <f>VLOOKUP($A46,Data!A:K,2,FALSE)</f>
        <v>38</v>
      </c>
      <c r="H46" s="79" t="str">
        <f>HLOOKUP(G46,DataOdafim!$1:$3,2,FALSE)</f>
        <v>יחד</v>
      </c>
      <c r="I46" s="77">
        <f>VLOOKUP(A46,BaderOfferNifrad!A:AO,41,FALSE)</f>
        <v>0</v>
      </c>
      <c r="J46" s="75">
        <f t="shared" si="1"/>
        <v>0</v>
      </c>
      <c r="K46" s="73">
        <f t="shared" si="1"/>
        <v>0</v>
      </c>
      <c r="L46" s="76">
        <f t="shared" si="1"/>
        <v>0</v>
      </c>
      <c r="M46" s="106" t="str">
        <f>VLOOKUP($A46,Data!A:S,11,FALSE)</f>
        <v>ללא שיוך</v>
      </c>
      <c r="N46" s="107">
        <f>טבלה1[[#This Row],[קולות]]/Data!$O$6</f>
        <v>0</v>
      </c>
    </row>
    <row r="47" spans="1:14" ht="23.25" customHeight="1" thickBot="1" x14ac:dyDescent="0.25">
      <c r="A47" s="80">
        <v>39</v>
      </c>
      <c r="B47" s="105">
        <f>VLOOKUP($A47,Data!A:G,3,FALSE)</f>
        <v>0</v>
      </c>
      <c r="C47" s="72">
        <f>VLOOKUP($A47,Data!A:H,4,FALSE)</f>
        <v>0</v>
      </c>
      <c r="D47" s="74">
        <f>VLOOKUP($A47,Data!A:H,5,FALSE)</f>
        <v>0</v>
      </c>
      <c r="E47" s="85">
        <f>VLOOKUP($A47,Data!A:I,7,FALSE)</f>
        <v>0</v>
      </c>
      <c r="F47" s="84">
        <f>VLOOKUP($A47,Data!A:J,9,FALSE)</f>
        <v>0</v>
      </c>
      <c r="G47" s="78">
        <f>VLOOKUP($A47,Data!A:K,2,FALSE)</f>
        <v>39</v>
      </c>
      <c r="H47" s="79">
        <f>HLOOKUP(G47,DataOdafim!$1:$3,2,FALSE)</f>
        <v>0</v>
      </c>
      <c r="I47" s="77">
        <f>VLOOKUP(A47,BaderOfferNifrad!A:AO,41,FALSE)</f>
        <v>0</v>
      </c>
      <c r="J47" s="75">
        <f t="shared" si="1"/>
        <v>0</v>
      </c>
      <c r="K47" s="73">
        <f t="shared" si="1"/>
        <v>0</v>
      </c>
      <c r="L47" s="76">
        <f t="shared" si="1"/>
        <v>0</v>
      </c>
      <c r="M47" s="106" t="str">
        <f>VLOOKUP($A47,Data!A:S,11,FALSE)</f>
        <v>ללא שיוך</v>
      </c>
      <c r="N47" s="107">
        <f>טבלה1[[#This Row],[קולות]]/Data!$O$6</f>
        <v>0</v>
      </c>
    </row>
    <row r="48" spans="1:14" ht="23.25" customHeight="1" thickBot="1" x14ac:dyDescent="0.25">
      <c r="A48" s="80">
        <v>40</v>
      </c>
      <c r="B48" s="105">
        <f>VLOOKUP($A48,Data!A:G,3,FALSE)</f>
        <v>0</v>
      </c>
      <c r="C48" s="72">
        <f>VLOOKUP($A48,Data!A:H,4,FALSE)</f>
        <v>0</v>
      </c>
      <c r="D48" s="74">
        <f>VLOOKUP($A48,Data!A:H,5,FALSE)</f>
        <v>0</v>
      </c>
      <c r="E48" s="85">
        <f>VLOOKUP($A48,Data!A:I,7,FALSE)</f>
        <v>0</v>
      </c>
      <c r="F48" s="84">
        <f>VLOOKUP($A48,Data!A:J,9,FALSE)</f>
        <v>0</v>
      </c>
      <c r="G48" s="78">
        <f>VLOOKUP($A48,Data!A:K,2,FALSE)</f>
        <v>40</v>
      </c>
      <c r="H48" s="79">
        <f>HLOOKUP(G48,DataOdafim!$1:$3,2,FALSE)</f>
        <v>0</v>
      </c>
      <c r="I48" s="77">
        <f>VLOOKUP(A48,BaderOfferNifrad!A:AO,41,FALSE)</f>
        <v>0</v>
      </c>
      <c r="J48" s="75">
        <f t="shared" si="1"/>
        <v>0</v>
      </c>
      <c r="K48" s="73">
        <f t="shared" si="1"/>
        <v>0</v>
      </c>
      <c r="L48" s="76">
        <f t="shared" si="1"/>
        <v>0</v>
      </c>
      <c r="M48" s="106" t="str">
        <f>VLOOKUP($A48,Data!A:S,11,FALSE)</f>
        <v>ללא שיוך</v>
      </c>
      <c r="N48" s="107">
        <f>טבלה1[[#This Row],[קולות]]/Data!$O$6</f>
        <v>0</v>
      </c>
    </row>
    <row r="49" spans="1:14" ht="23.25" customHeight="1" thickBot="1" x14ac:dyDescent="0.25">
      <c r="A49" s="80">
        <v>41</v>
      </c>
      <c r="B49" s="105">
        <f>VLOOKUP($A49,Data!A:G,3,FALSE)</f>
        <v>0</v>
      </c>
      <c r="C49" s="72">
        <f>VLOOKUP($A49,Data!A:H,4,FALSE)</f>
        <v>0</v>
      </c>
      <c r="D49" s="74">
        <f>VLOOKUP($A49,Data!A:H,5,FALSE)</f>
        <v>0</v>
      </c>
      <c r="E49" s="85">
        <f>VLOOKUP($A49,Data!A:I,7,FALSE)</f>
        <v>0</v>
      </c>
      <c r="F49" s="84">
        <f>VLOOKUP($A49,Data!A:J,9,FALSE)</f>
        <v>0</v>
      </c>
      <c r="G49" s="78">
        <f>VLOOKUP($A49,Data!A:K,2,FALSE)</f>
        <v>41</v>
      </c>
      <c r="H49" s="79">
        <f>HLOOKUP(G49,DataOdafim!$1:$3,2,FALSE)</f>
        <v>0</v>
      </c>
      <c r="I49" s="77">
        <f>VLOOKUP(A49,BaderOfferNifrad!A:AO,41,FALSE)</f>
        <v>0</v>
      </c>
      <c r="J49" s="75">
        <f t="shared" ref="J49:L68" si="2">IF($M49=J$8,$I49,0)</f>
        <v>0</v>
      </c>
      <c r="K49" s="73">
        <f t="shared" si="2"/>
        <v>0</v>
      </c>
      <c r="L49" s="76">
        <f t="shared" si="2"/>
        <v>0</v>
      </c>
      <c r="M49" s="106" t="str">
        <f>VLOOKUP($A49,Data!A:S,11,FALSE)</f>
        <v>ללא שיוך</v>
      </c>
      <c r="N49" s="107">
        <f>טבלה1[[#This Row],[קולות]]/Data!$O$6</f>
        <v>0</v>
      </c>
    </row>
    <row r="50" spans="1:14" ht="23.25" customHeight="1" thickBot="1" x14ac:dyDescent="0.25">
      <c r="A50" s="80">
        <v>42</v>
      </c>
      <c r="B50" s="105">
        <f>VLOOKUP($A50,Data!A:G,3,FALSE)</f>
        <v>0</v>
      </c>
      <c r="C50" s="72">
        <f>VLOOKUP($A50,Data!A:H,4,FALSE)</f>
        <v>0</v>
      </c>
      <c r="D50" s="74">
        <f>VLOOKUP($A50,Data!A:H,5,FALSE)</f>
        <v>0</v>
      </c>
      <c r="E50" s="85">
        <f>VLOOKUP($A50,Data!A:I,7,FALSE)</f>
        <v>0</v>
      </c>
      <c r="F50" s="84">
        <f>VLOOKUP($A50,Data!A:J,9,FALSE)</f>
        <v>0</v>
      </c>
      <c r="G50" s="78">
        <f>VLOOKUP($A50,Data!A:K,2,FALSE)</f>
        <v>42</v>
      </c>
      <c r="H50" s="79">
        <f>HLOOKUP(G50,DataOdafim!$1:$3,2,FALSE)</f>
        <v>0</v>
      </c>
      <c r="I50" s="77">
        <f>VLOOKUP(A50,BaderOfferNifrad!A:AO,41,FALSE)</f>
        <v>0</v>
      </c>
      <c r="J50" s="75">
        <f t="shared" si="2"/>
        <v>0</v>
      </c>
      <c r="K50" s="73">
        <f t="shared" si="2"/>
        <v>0</v>
      </c>
      <c r="L50" s="76">
        <f t="shared" si="2"/>
        <v>0</v>
      </c>
      <c r="M50" s="106" t="str">
        <f>VLOOKUP($A50,Data!A:S,11,FALSE)</f>
        <v>ללא שיוך</v>
      </c>
      <c r="N50" s="107">
        <f>טבלה1[[#This Row],[קולות]]/Data!$O$6</f>
        <v>0</v>
      </c>
    </row>
    <row r="51" spans="1:14" ht="23.25" customHeight="1" thickBot="1" x14ac:dyDescent="0.25">
      <c r="A51" s="80">
        <v>43</v>
      </c>
      <c r="B51" s="105">
        <f>VLOOKUP($A51,Data!A:G,3,FALSE)</f>
        <v>0</v>
      </c>
      <c r="C51" s="72">
        <f>VLOOKUP($A51,Data!A:H,4,FALSE)</f>
        <v>0</v>
      </c>
      <c r="D51" s="74">
        <f>VLOOKUP($A51,Data!A:H,5,FALSE)</f>
        <v>0</v>
      </c>
      <c r="E51" s="85">
        <f>VLOOKUP($A51,Data!A:I,7,FALSE)</f>
        <v>0</v>
      </c>
      <c r="F51" s="84">
        <f>VLOOKUP($A51,Data!A:J,9,FALSE)</f>
        <v>0</v>
      </c>
      <c r="G51" s="78">
        <f>VLOOKUP($A51,Data!A:K,2,FALSE)</f>
        <v>43</v>
      </c>
      <c r="H51" s="79">
        <f>HLOOKUP(G51,DataOdafim!$1:$3,2,FALSE)</f>
        <v>0</v>
      </c>
      <c r="I51" s="77">
        <f>VLOOKUP(A51,BaderOfferNifrad!A:AO,41,FALSE)</f>
        <v>0</v>
      </c>
      <c r="J51" s="75">
        <f t="shared" si="2"/>
        <v>0</v>
      </c>
      <c r="K51" s="73">
        <f t="shared" si="2"/>
        <v>0</v>
      </c>
      <c r="L51" s="76">
        <f t="shared" si="2"/>
        <v>0</v>
      </c>
      <c r="M51" s="106" t="str">
        <f>VLOOKUP($A51,Data!A:S,11,FALSE)</f>
        <v>ללא שיוך</v>
      </c>
      <c r="N51" s="107">
        <f>טבלה1[[#This Row],[קולות]]/Data!$O$6</f>
        <v>0</v>
      </c>
    </row>
    <row r="52" spans="1:14" ht="23.25" customHeight="1" thickBot="1" x14ac:dyDescent="0.25">
      <c r="A52" s="80">
        <v>44</v>
      </c>
      <c r="B52" s="105">
        <f>VLOOKUP($A52,Data!A:G,3,FALSE)</f>
        <v>0</v>
      </c>
      <c r="C52" s="72">
        <f>VLOOKUP($A52,Data!A:H,4,FALSE)</f>
        <v>0</v>
      </c>
      <c r="D52" s="74">
        <f>VLOOKUP($A52,Data!A:H,5,FALSE)</f>
        <v>0</v>
      </c>
      <c r="E52" s="85">
        <f>VLOOKUP($A52,Data!A:I,7,FALSE)</f>
        <v>0</v>
      </c>
      <c r="F52" s="84">
        <f>VLOOKUP($A52,Data!A:J,9,FALSE)</f>
        <v>0</v>
      </c>
      <c r="G52" s="78">
        <f>VLOOKUP($A52,Data!A:K,2,FALSE)</f>
        <v>44</v>
      </c>
      <c r="H52" s="79">
        <f>HLOOKUP(G52,DataOdafim!$1:$3,2,FALSE)</f>
        <v>0</v>
      </c>
      <c r="I52" s="77">
        <f>VLOOKUP(A52,BaderOfferNifrad!A:AO,41,FALSE)</f>
        <v>0</v>
      </c>
      <c r="J52" s="75">
        <f t="shared" si="2"/>
        <v>0</v>
      </c>
      <c r="K52" s="73">
        <f t="shared" si="2"/>
        <v>0</v>
      </c>
      <c r="L52" s="76">
        <f t="shared" si="2"/>
        <v>0</v>
      </c>
      <c r="M52" s="106" t="str">
        <f>VLOOKUP($A52,Data!A:S,11,FALSE)</f>
        <v>ללא שיוך</v>
      </c>
      <c r="N52" s="107">
        <f>טבלה1[[#This Row],[קולות]]/Data!$O$6</f>
        <v>0</v>
      </c>
    </row>
    <row r="53" spans="1:14" ht="23.25" customHeight="1" thickBot="1" x14ac:dyDescent="0.25">
      <c r="A53" s="80">
        <v>45</v>
      </c>
      <c r="B53" s="105">
        <f>VLOOKUP($A53,Data!A:G,3,FALSE)</f>
        <v>0</v>
      </c>
      <c r="C53" s="72">
        <f>VLOOKUP($A53,Data!A:H,4,FALSE)</f>
        <v>0</v>
      </c>
      <c r="D53" s="74">
        <f>VLOOKUP($A53,Data!A:H,5,FALSE)</f>
        <v>0</v>
      </c>
      <c r="E53" s="85">
        <f>VLOOKUP($A53,Data!A:I,7,FALSE)</f>
        <v>0</v>
      </c>
      <c r="F53" s="84">
        <f>VLOOKUP($A53,Data!A:J,9,FALSE)</f>
        <v>0</v>
      </c>
      <c r="G53" s="78">
        <f>VLOOKUP($A53,Data!A:K,2,FALSE)</f>
        <v>45</v>
      </c>
      <c r="H53" s="79">
        <f>HLOOKUP(G53,DataOdafim!$1:$3,2,FALSE)</f>
        <v>0</v>
      </c>
      <c r="I53" s="77">
        <f>VLOOKUP(A53,BaderOfferNifrad!A:AO,41,FALSE)</f>
        <v>0</v>
      </c>
      <c r="J53" s="75">
        <f t="shared" si="2"/>
        <v>0</v>
      </c>
      <c r="K53" s="73">
        <f t="shared" si="2"/>
        <v>0</v>
      </c>
      <c r="L53" s="76">
        <f t="shared" si="2"/>
        <v>0</v>
      </c>
      <c r="M53" s="106" t="str">
        <f>VLOOKUP($A53,Data!A:S,11,FALSE)</f>
        <v>ללא שיוך</v>
      </c>
      <c r="N53" s="107">
        <f>טבלה1[[#This Row],[קולות]]/Data!$O$6</f>
        <v>0</v>
      </c>
    </row>
    <row r="54" spans="1:14" ht="23.25" customHeight="1" thickBot="1" x14ac:dyDescent="0.25">
      <c r="A54" s="80">
        <v>46</v>
      </c>
      <c r="B54" s="105">
        <f>VLOOKUP($A54,Data!A:G,3,FALSE)</f>
        <v>0</v>
      </c>
      <c r="C54" s="72">
        <f>VLOOKUP($A54,Data!A:H,4,FALSE)</f>
        <v>0</v>
      </c>
      <c r="D54" s="74">
        <f>VLOOKUP($A54,Data!A:H,5,FALSE)</f>
        <v>0</v>
      </c>
      <c r="E54" s="85">
        <f>VLOOKUP($A54,Data!A:I,7,FALSE)</f>
        <v>0</v>
      </c>
      <c r="F54" s="84">
        <f>VLOOKUP($A54,Data!A:J,9,FALSE)</f>
        <v>0</v>
      </c>
      <c r="G54" s="78">
        <f>VLOOKUP($A54,Data!A:K,2,FALSE)</f>
        <v>46</v>
      </c>
      <c r="H54" s="79">
        <f>HLOOKUP(G54,DataOdafim!$1:$3,2,FALSE)</f>
        <v>0</v>
      </c>
      <c r="I54" s="77">
        <f>VLOOKUP(A54,BaderOfferNifrad!A:AO,41,FALSE)</f>
        <v>0</v>
      </c>
      <c r="J54" s="75">
        <f t="shared" si="2"/>
        <v>0</v>
      </c>
      <c r="K54" s="73">
        <f t="shared" si="2"/>
        <v>0</v>
      </c>
      <c r="L54" s="76">
        <f t="shared" si="2"/>
        <v>0</v>
      </c>
      <c r="M54" s="106" t="str">
        <f>VLOOKUP($A54,Data!A:S,11,FALSE)</f>
        <v>ללא שיוך</v>
      </c>
      <c r="N54" s="107">
        <f>טבלה1[[#This Row],[קולות]]/Data!$O$6</f>
        <v>0</v>
      </c>
    </row>
    <row r="55" spans="1:14" ht="23.25" customHeight="1" thickBot="1" x14ac:dyDescent="0.25">
      <c r="A55" s="80">
        <v>47</v>
      </c>
      <c r="B55" s="105">
        <f>VLOOKUP($A55,Data!A:G,3,FALSE)</f>
        <v>0</v>
      </c>
      <c r="C55" s="72">
        <f>VLOOKUP($A55,Data!A:H,4,FALSE)</f>
        <v>0</v>
      </c>
      <c r="D55" s="74">
        <f>VLOOKUP($A55,Data!A:H,5,FALSE)</f>
        <v>0</v>
      </c>
      <c r="E55" s="85">
        <f>VLOOKUP($A55,Data!A:I,7,FALSE)</f>
        <v>0</v>
      </c>
      <c r="F55" s="84">
        <f>VLOOKUP($A55,Data!A:J,9,FALSE)</f>
        <v>0</v>
      </c>
      <c r="G55" s="78">
        <f>VLOOKUP($A55,Data!A:K,2,FALSE)</f>
        <v>47</v>
      </c>
      <c r="H55" s="79">
        <f>HLOOKUP(G55,DataOdafim!$1:$3,2,FALSE)</f>
        <v>0</v>
      </c>
      <c r="I55" s="77">
        <f>VLOOKUP(A55,BaderOfferNifrad!A:AO,41,FALSE)</f>
        <v>0</v>
      </c>
      <c r="J55" s="75">
        <f t="shared" si="2"/>
        <v>0</v>
      </c>
      <c r="K55" s="73">
        <f t="shared" si="2"/>
        <v>0</v>
      </c>
      <c r="L55" s="76">
        <f t="shared" si="2"/>
        <v>0</v>
      </c>
      <c r="M55" s="106" t="str">
        <f>VLOOKUP($A55,Data!A:S,11,FALSE)</f>
        <v>ללא שיוך</v>
      </c>
      <c r="N55" s="107">
        <f>טבלה1[[#This Row],[קולות]]/Data!$O$6</f>
        <v>0</v>
      </c>
    </row>
    <row r="56" spans="1:14" ht="23.25" customHeight="1" thickBot="1" x14ac:dyDescent="0.25">
      <c r="A56" s="80">
        <v>48</v>
      </c>
      <c r="B56" s="105">
        <f>VLOOKUP($A56,Data!A:G,3,FALSE)</f>
        <v>0</v>
      </c>
      <c r="C56" s="72">
        <f>VLOOKUP($A56,Data!A:H,4,FALSE)</f>
        <v>0</v>
      </c>
      <c r="D56" s="74">
        <f>VLOOKUP($A56,Data!A:H,5,FALSE)</f>
        <v>0</v>
      </c>
      <c r="E56" s="85">
        <f>VLOOKUP($A56,Data!A:I,7,FALSE)</f>
        <v>0</v>
      </c>
      <c r="F56" s="84">
        <f>VLOOKUP($A56,Data!A:J,9,FALSE)</f>
        <v>0</v>
      </c>
      <c r="G56" s="78">
        <f>VLOOKUP($A56,Data!A:K,2,FALSE)</f>
        <v>48</v>
      </c>
      <c r="H56" s="79">
        <f>HLOOKUP(G56,DataOdafim!$1:$3,2,FALSE)</f>
        <v>0</v>
      </c>
      <c r="I56" s="77">
        <f>VLOOKUP(A56,BaderOfferNifrad!A:AO,41,FALSE)</f>
        <v>0</v>
      </c>
      <c r="J56" s="75">
        <f t="shared" si="2"/>
        <v>0</v>
      </c>
      <c r="K56" s="73">
        <f t="shared" si="2"/>
        <v>0</v>
      </c>
      <c r="L56" s="76">
        <f t="shared" si="2"/>
        <v>0</v>
      </c>
      <c r="M56" s="106" t="str">
        <f>VLOOKUP($A56,Data!A:S,11,FALSE)</f>
        <v>ללא שיוך</v>
      </c>
      <c r="N56" s="107">
        <f>טבלה1[[#This Row],[קולות]]/Data!$O$6</f>
        <v>0</v>
      </c>
    </row>
    <row r="57" spans="1:14" ht="23.25" customHeight="1" thickBot="1" x14ac:dyDescent="0.25">
      <c r="A57" s="80">
        <v>49</v>
      </c>
      <c r="B57" s="105">
        <f>VLOOKUP($A57,Data!A:G,3,FALSE)</f>
        <v>0</v>
      </c>
      <c r="C57" s="72">
        <f>VLOOKUP($A57,Data!A:H,4,FALSE)</f>
        <v>0</v>
      </c>
      <c r="D57" s="74">
        <f>VLOOKUP($A57,Data!A:H,5,FALSE)</f>
        <v>0</v>
      </c>
      <c r="E57" s="85">
        <f>VLOOKUP($A57,Data!A:I,7,FALSE)</f>
        <v>0</v>
      </c>
      <c r="F57" s="84">
        <f>VLOOKUP($A57,Data!A:J,9,FALSE)</f>
        <v>0</v>
      </c>
      <c r="G57" s="78">
        <f>VLOOKUP($A57,Data!A:K,2,FALSE)</f>
        <v>49</v>
      </c>
      <c r="H57" s="79">
        <f>HLOOKUP(G57,DataOdafim!$1:$3,2,FALSE)</f>
        <v>0</v>
      </c>
      <c r="I57" s="77">
        <f>VLOOKUP(A57,BaderOfferNifrad!A:AO,41,FALSE)</f>
        <v>0</v>
      </c>
      <c r="J57" s="75">
        <f t="shared" si="2"/>
        <v>0</v>
      </c>
      <c r="K57" s="73">
        <f t="shared" si="2"/>
        <v>0</v>
      </c>
      <c r="L57" s="76">
        <f t="shared" si="2"/>
        <v>0</v>
      </c>
      <c r="M57" s="106" t="str">
        <f>VLOOKUP($A57,Data!A:S,11,FALSE)</f>
        <v>ללא שיוך</v>
      </c>
      <c r="N57" s="107">
        <f>טבלה1[[#This Row],[קולות]]/Data!$O$6</f>
        <v>0</v>
      </c>
    </row>
    <row r="58" spans="1:14" ht="23.25" customHeight="1" thickBot="1" x14ac:dyDescent="0.25">
      <c r="A58" s="80">
        <v>50</v>
      </c>
      <c r="B58" s="105">
        <f>VLOOKUP($A58,Data!A:G,3,FALSE)</f>
        <v>0</v>
      </c>
      <c r="C58" s="72">
        <f>VLOOKUP($A58,Data!A:H,4,FALSE)</f>
        <v>0</v>
      </c>
      <c r="D58" s="74">
        <f>VLOOKUP($A58,Data!A:H,5,FALSE)</f>
        <v>0</v>
      </c>
      <c r="E58" s="85">
        <f>VLOOKUP($A58,Data!A:I,7,FALSE)</f>
        <v>0</v>
      </c>
      <c r="F58" s="84">
        <f>VLOOKUP($A58,Data!A:J,9,FALSE)</f>
        <v>0</v>
      </c>
      <c r="G58" s="78">
        <f>VLOOKUP($A58,Data!A:K,2,FALSE)</f>
        <v>50</v>
      </c>
      <c r="H58" s="79">
        <f>HLOOKUP(G58,DataOdafim!$1:$3,2,FALSE)</f>
        <v>0</v>
      </c>
      <c r="I58" s="77">
        <f>VLOOKUP(A58,BaderOfferNifrad!A:AO,41,FALSE)</f>
        <v>0</v>
      </c>
      <c r="J58" s="75">
        <f t="shared" si="2"/>
        <v>0</v>
      </c>
      <c r="K58" s="73">
        <f t="shared" si="2"/>
        <v>0</v>
      </c>
      <c r="L58" s="76">
        <f t="shared" si="2"/>
        <v>0</v>
      </c>
      <c r="M58" s="106" t="str">
        <f>VLOOKUP($A58,Data!A:S,11,FALSE)</f>
        <v>ללא שיוך</v>
      </c>
      <c r="N58" s="107">
        <f>טבלה1[[#This Row],[קולות]]/Data!$O$6</f>
        <v>0</v>
      </c>
    </row>
    <row r="59" spans="1:14" ht="23.25" customHeight="1" thickBot="1" x14ac:dyDescent="0.25">
      <c r="A59" s="80">
        <v>51</v>
      </c>
      <c r="B59" s="105">
        <f>VLOOKUP($A59,Data!A:G,3,FALSE)</f>
        <v>0</v>
      </c>
      <c r="C59" s="72">
        <f>VLOOKUP($A59,Data!A:H,4,FALSE)</f>
        <v>0</v>
      </c>
      <c r="D59" s="74">
        <f>VLOOKUP($A59,Data!A:H,5,FALSE)</f>
        <v>0</v>
      </c>
      <c r="E59" s="85">
        <f>VLOOKUP($A59,Data!A:I,7,FALSE)</f>
        <v>0</v>
      </c>
      <c r="F59" s="84">
        <f>VLOOKUP($A59,Data!A:J,9,FALSE)</f>
        <v>0</v>
      </c>
      <c r="G59" s="78">
        <f>VLOOKUP($A59,Data!A:K,2,FALSE)</f>
        <v>51</v>
      </c>
      <c r="H59" s="79">
        <f>HLOOKUP(G59,DataOdafim!$1:$3,2,FALSE)</f>
        <v>0</v>
      </c>
      <c r="I59" s="77">
        <f>VLOOKUP(A59,BaderOfferNifrad!A:AO,41,FALSE)</f>
        <v>0</v>
      </c>
      <c r="J59" s="75">
        <f t="shared" si="2"/>
        <v>0</v>
      </c>
      <c r="K59" s="73">
        <f t="shared" si="2"/>
        <v>0</v>
      </c>
      <c r="L59" s="76">
        <f t="shared" si="2"/>
        <v>0</v>
      </c>
      <c r="M59" s="106" t="str">
        <f>VLOOKUP($A59,Data!A:S,11,FALSE)</f>
        <v>ללא שיוך</v>
      </c>
      <c r="N59" s="107">
        <f>טבלה1[[#This Row],[קולות]]/Data!$O$6</f>
        <v>0</v>
      </c>
    </row>
    <row r="60" spans="1:14" ht="23.25" customHeight="1" thickBot="1" x14ac:dyDescent="0.25">
      <c r="A60" s="80">
        <v>52</v>
      </c>
      <c r="B60" s="105">
        <f>VLOOKUP($A60,Data!A:G,3,FALSE)</f>
        <v>0</v>
      </c>
      <c r="C60" s="72">
        <f>VLOOKUP($A60,Data!A:H,4,FALSE)</f>
        <v>0</v>
      </c>
      <c r="D60" s="74">
        <f>VLOOKUP($A60,Data!A:H,5,FALSE)</f>
        <v>0</v>
      </c>
      <c r="E60" s="85">
        <f>VLOOKUP($A60,Data!A:I,7,FALSE)</f>
        <v>0</v>
      </c>
      <c r="F60" s="84">
        <f>VLOOKUP($A60,Data!A:J,9,FALSE)</f>
        <v>0</v>
      </c>
      <c r="G60" s="78">
        <f>VLOOKUP($A60,Data!A:K,2,FALSE)</f>
        <v>52</v>
      </c>
      <c r="H60" s="79">
        <f>HLOOKUP(G60,DataOdafim!$1:$3,2,FALSE)</f>
        <v>0</v>
      </c>
      <c r="I60" s="77">
        <f>VLOOKUP(A60,BaderOfferNifrad!A:AO,41,FALSE)</f>
        <v>0</v>
      </c>
      <c r="J60" s="75">
        <f t="shared" si="2"/>
        <v>0</v>
      </c>
      <c r="K60" s="73">
        <f t="shared" si="2"/>
        <v>0</v>
      </c>
      <c r="L60" s="76">
        <f t="shared" si="2"/>
        <v>0</v>
      </c>
      <c r="M60" s="106" t="str">
        <f>VLOOKUP($A60,Data!A:S,11,FALSE)</f>
        <v>ללא שיוך</v>
      </c>
      <c r="N60" s="107">
        <f>טבלה1[[#This Row],[קולות]]/Data!$O$6</f>
        <v>0</v>
      </c>
    </row>
    <row r="61" spans="1:14" ht="23.25" customHeight="1" thickBot="1" x14ac:dyDescent="0.25">
      <c r="A61" s="80">
        <v>53</v>
      </c>
      <c r="B61" s="105">
        <f>VLOOKUP($A61,Data!A:G,3,FALSE)</f>
        <v>0</v>
      </c>
      <c r="C61" s="72">
        <f>VLOOKUP($A61,Data!A:H,4,FALSE)</f>
        <v>0</v>
      </c>
      <c r="D61" s="74">
        <f>VLOOKUP($A61,Data!A:H,5,FALSE)</f>
        <v>0</v>
      </c>
      <c r="E61" s="85">
        <f>VLOOKUP($A61,Data!A:I,7,FALSE)</f>
        <v>0</v>
      </c>
      <c r="F61" s="84">
        <f>VLOOKUP($A61,Data!A:J,9,FALSE)</f>
        <v>0</v>
      </c>
      <c r="G61" s="78">
        <f>VLOOKUP($A61,Data!A:K,2,FALSE)</f>
        <v>53</v>
      </c>
      <c r="H61" s="79">
        <f>HLOOKUP(G61,DataOdafim!$1:$3,2,FALSE)</f>
        <v>0</v>
      </c>
      <c r="I61" s="77">
        <f>VLOOKUP(A61,BaderOfferNifrad!A:AO,41,FALSE)</f>
        <v>0</v>
      </c>
      <c r="J61" s="75">
        <f t="shared" si="2"/>
        <v>0</v>
      </c>
      <c r="K61" s="73">
        <f t="shared" si="2"/>
        <v>0</v>
      </c>
      <c r="L61" s="76">
        <f t="shared" si="2"/>
        <v>0</v>
      </c>
      <c r="M61" s="106" t="str">
        <f>VLOOKUP($A61,Data!A:S,11,FALSE)</f>
        <v>ללא שיוך</v>
      </c>
      <c r="N61" s="107">
        <f>טבלה1[[#This Row],[קולות]]/Data!$O$6</f>
        <v>0</v>
      </c>
    </row>
    <row r="62" spans="1:14" ht="23.25" customHeight="1" thickBot="1" x14ac:dyDescent="0.25">
      <c r="A62" s="80">
        <v>54</v>
      </c>
      <c r="B62" s="105">
        <f>VLOOKUP($A62,Data!A:G,3,FALSE)</f>
        <v>0</v>
      </c>
      <c r="C62" s="72">
        <f>VLOOKUP($A62,Data!A:H,4,FALSE)</f>
        <v>0</v>
      </c>
      <c r="D62" s="74">
        <f>VLOOKUP($A62,Data!A:H,5,FALSE)</f>
        <v>0</v>
      </c>
      <c r="E62" s="85">
        <f>VLOOKUP($A62,Data!A:I,7,FALSE)</f>
        <v>0</v>
      </c>
      <c r="F62" s="84">
        <f>VLOOKUP($A62,Data!A:J,9,FALSE)</f>
        <v>0</v>
      </c>
      <c r="G62" s="78">
        <f>VLOOKUP($A62,Data!A:K,2,FALSE)</f>
        <v>54</v>
      </c>
      <c r="H62" s="79">
        <f>HLOOKUP(G62,DataOdafim!$1:$3,2,FALSE)</f>
        <v>0</v>
      </c>
      <c r="I62" s="77">
        <f>VLOOKUP(A62,BaderOfferNifrad!A:AO,41,FALSE)</f>
        <v>0</v>
      </c>
      <c r="J62" s="75">
        <f t="shared" si="2"/>
        <v>0</v>
      </c>
      <c r="K62" s="73">
        <f t="shared" si="2"/>
        <v>0</v>
      </c>
      <c r="L62" s="76">
        <f t="shared" si="2"/>
        <v>0</v>
      </c>
      <c r="M62" s="106" t="str">
        <f>VLOOKUP($A62,Data!A:S,11,FALSE)</f>
        <v>ללא שיוך</v>
      </c>
      <c r="N62" s="107">
        <f>טבלה1[[#This Row],[קולות]]/Data!$O$6</f>
        <v>0</v>
      </c>
    </row>
    <row r="63" spans="1:14" ht="23.25" customHeight="1" thickBot="1" x14ac:dyDescent="0.25">
      <c r="A63" s="80">
        <v>55</v>
      </c>
      <c r="B63" s="105">
        <f>VLOOKUP($A63,Data!A:G,3,FALSE)</f>
        <v>0</v>
      </c>
      <c r="C63" s="72">
        <f>VLOOKUP($A63,Data!A:H,4,FALSE)</f>
        <v>0</v>
      </c>
      <c r="D63" s="74">
        <f>VLOOKUP($A63,Data!A:H,5,FALSE)</f>
        <v>0</v>
      </c>
      <c r="E63" s="85">
        <f>VLOOKUP($A63,Data!A:I,7,FALSE)</f>
        <v>0</v>
      </c>
      <c r="F63" s="84">
        <f>VLOOKUP($A63,Data!A:J,9,FALSE)</f>
        <v>0</v>
      </c>
      <c r="G63" s="78">
        <f>VLOOKUP($A63,Data!A:K,2,FALSE)</f>
        <v>55</v>
      </c>
      <c r="H63" s="79">
        <f>HLOOKUP(G63,DataOdafim!$1:$3,2,FALSE)</f>
        <v>0</v>
      </c>
      <c r="I63" s="77">
        <f>VLOOKUP(A63,BaderOfferNifrad!A:AO,41,FALSE)</f>
        <v>0</v>
      </c>
      <c r="J63" s="75">
        <f t="shared" si="2"/>
        <v>0</v>
      </c>
      <c r="K63" s="73">
        <f t="shared" si="2"/>
        <v>0</v>
      </c>
      <c r="L63" s="76">
        <f t="shared" si="2"/>
        <v>0</v>
      </c>
      <c r="M63" s="106" t="str">
        <f>VLOOKUP($A63,Data!A:S,11,FALSE)</f>
        <v>ללא שיוך</v>
      </c>
      <c r="N63" s="107">
        <f>טבלה1[[#This Row],[קולות]]/Data!$O$6</f>
        <v>0</v>
      </c>
    </row>
    <row r="64" spans="1:14" ht="23.25" customHeight="1" thickBot="1" x14ac:dyDescent="0.25">
      <c r="A64" s="80">
        <v>56</v>
      </c>
      <c r="B64" s="105">
        <f>VLOOKUP($A64,Data!A:G,3,FALSE)</f>
        <v>0</v>
      </c>
      <c r="C64" s="72">
        <f>VLOOKUP($A64,Data!A:H,4,FALSE)</f>
        <v>0</v>
      </c>
      <c r="D64" s="74">
        <f>VLOOKUP($A64,Data!A:H,5,FALSE)</f>
        <v>0</v>
      </c>
      <c r="E64" s="85">
        <f>VLOOKUP($A64,Data!A:I,7,FALSE)</f>
        <v>0</v>
      </c>
      <c r="F64" s="84">
        <f>VLOOKUP($A64,Data!A:J,9,FALSE)</f>
        <v>0</v>
      </c>
      <c r="G64" s="78">
        <f>VLOOKUP($A64,Data!A:K,2,FALSE)</f>
        <v>56</v>
      </c>
      <c r="H64" s="79">
        <f>HLOOKUP(G64,DataOdafim!$1:$3,2,FALSE)</f>
        <v>0</v>
      </c>
      <c r="I64" s="77">
        <f>VLOOKUP(A64,BaderOfferNifrad!A:AO,41,FALSE)</f>
        <v>0</v>
      </c>
      <c r="J64" s="75">
        <f t="shared" si="2"/>
        <v>0</v>
      </c>
      <c r="K64" s="73">
        <f t="shared" si="2"/>
        <v>0</v>
      </c>
      <c r="L64" s="76">
        <f t="shared" si="2"/>
        <v>0</v>
      </c>
      <c r="M64" s="106" t="str">
        <f>VLOOKUP($A64,Data!A:S,11,FALSE)</f>
        <v>ללא שיוך</v>
      </c>
      <c r="N64" s="107">
        <f>טבלה1[[#This Row],[קולות]]/Data!$O$6</f>
        <v>0</v>
      </c>
    </row>
    <row r="65" spans="1:14" ht="23.25" customHeight="1" thickBot="1" x14ac:dyDescent="0.25">
      <c r="A65" s="80">
        <v>57</v>
      </c>
      <c r="B65" s="105">
        <f>VLOOKUP($A65,Data!A:G,3,FALSE)</f>
        <v>0</v>
      </c>
      <c r="C65" s="72">
        <f>VLOOKUP($A65,Data!A:H,4,FALSE)</f>
        <v>0</v>
      </c>
      <c r="D65" s="74">
        <f>VLOOKUP($A65,Data!A:H,5,FALSE)</f>
        <v>0</v>
      </c>
      <c r="E65" s="85">
        <f>VLOOKUP($A65,Data!A:I,7,FALSE)</f>
        <v>0</v>
      </c>
      <c r="F65" s="84">
        <f>VLOOKUP($A65,Data!A:J,9,FALSE)</f>
        <v>0</v>
      </c>
      <c r="G65" s="78">
        <f>VLOOKUP($A65,Data!A:K,2,FALSE)</f>
        <v>57</v>
      </c>
      <c r="H65" s="79">
        <f>HLOOKUP(G65,DataOdafim!$1:$3,2,FALSE)</f>
        <v>0</v>
      </c>
      <c r="I65" s="77">
        <f>VLOOKUP(A65,BaderOfferNifrad!A:AO,41,FALSE)</f>
        <v>0</v>
      </c>
      <c r="J65" s="75">
        <f t="shared" si="2"/>
        <v>0</v>
      </c>
      <c r="K65" s="73">
        <f t="shared" si="2"/>
        <v>0</v>
      </c>
      <c r="L65" s="76">
        <f t="shared" si="2"/>
        <v>0</v>
      </c>
      <c r="M65" s="106" t="str">
        <f>VLOOKUP($A65,Data!A:S,11,FALSE)</f>
        <v>ללא שיוך</v>
      </c>
      <c r="N65" s="107">
        <f>טבלה1[[#This Row],[קולות]]/Data!$O$6</f>
        <v>0</v>
      </c>
    </row>
    <row r="66" spans="1:14" ht="23.25" customHeight="1" thickBot="1" x14ac:dyDescent="0.25">
      <c r="A66" s="80">
        <v>58</v>
      </c>
      <c r="B66" s="105">
        <f>VLOOKUP($A66,Data!A:G,3,FALSE)</f>
        <v>0</v>
      </c>
      <c r="C66" s="72">
        <f>VLOOKUP($A66,Data!A:H,4,FALSE)</f>
        <v>0</v>
      </c>
      <c r="D66" s="74">
        <f>VLOOKUP($A66,Data!A:H,5,FALSE)</f>
        <v>0</v>
      </c>
      <c r="E66" s="85">
        <f>VLOOKUP($A66,Data!A:I,7,FALSE)</f>
        <v>0</v>
      </c>
      <c r="F66" s="84">
        <f>VLOOKUP($A66,Data!A:J,9,FALSE)</f>
        <v>0</v>
      </c>
      <c r="G66" s="78">
        <f>VLOOKUP($A66,Data!A:K,2,FALSE)</f>
        <v>58</v>
      </c>
      <c r="H66" s="79">
        <f>HLOOKUP(G66,DataOdafim!$1:$3,2,FALSE)</f>
        <v>0</v>
      </c>
      <c r="I66" s="77">
        <f>VLOOKUP(A66,BaderOfferNifrad!A:AO,41,FALSE)</f>
        <v>0</v>
      </c>
      <c r="J66" s="75">
        <f t="shared" si="2"/>
        <v>0</v>
      </c>
      <c r="K66" s="73">
        <f t="shared" si="2"/>
        <v>0</v>
      </c>
      <c r="L66" s="76">
        <f t="shared" si="2"/>
        <v>0</v>
      </c>
      <c r="M66" s="106" t="str">
        <f>VLOOKUP($A66,Data!A:S,11,FALSE)</f>
        <v>ללא שיוך</v>
      </c>
      <c r="N66" s="107">
        <f>טבלה1[[#This Row],[קולות]]/Data!$O$6</f>
        <v>0</v>
      </c>
    </row>
    <row r="67" spans="1:14" ht="23.25" customHeight="1" thickBot="1" x14ac:dyDescent="0.25">
      <c r="A67" s="80">
        <v>59</v>
      </c>
      <c r="B67" s="105">
        <f>VLOOKUP($A67,Data!A:G,3,FALSE)</f>
        <v>0</v>
      </c>
      <c r="C67" s="72">
        <f>VLOOKUP($A67,Data!A:H,4,FALSE)</f>
        <v>0</v>
      </c>
      <c r="D67" s="74">
        <f>VLOOKUP($A67,Data!A:H,5,FALSE)</f>
        <v>0</v>
      </c>
      <c r="E67" s="85">
        <f>VLOOKUP($A67,Data!A:I,7,FALSE)</f>
        <v>0</v>
      </c>
      <c r="F67" s="84">
        <f>VLOOKUP($A67,Data!A:J,9,FALSE)</f>
        <v>0</v>
      </c>
      <c r="G67" s="78">
        <f>VLOOKUP($A67,Data!A:K,2,FALSE)</f>
        <v>59</v>
      </c>
      <c r="H67" s="79">
        <f>HLOOKUP(G67,DataOdafim!$1:$3,2,FALSE)</f>
        <v>0</v>
      </c>
      <c r="I67" s="77">
        <f>VLOOKUP(A67,BaderOfferNifrad!A:AO,41,FALSE)</f>
        <v>0</v>
      </c>
      <c r="J67" s="75">
        <f t="shared" si="2"/>
        <v>0</v>
      </c>
      <c r="K67" s="73">
        <f t="shared" si="2"/>
        <v>0</v>
      </c>
      <c r="L67" s="76">
        <f t="shared" si="2"/>
        <v>0</v>
      </c>
      <c r="M67" s="106" t="str">
        <f>VLOOKUP($A67,Data!A:S,11,FALSE)</f>
        <v>ללא שיוך</v>
      </c>
      <c r="N67" s="107">
        <f>טבלה1[[#This Row],[קולות]]/Data!$O$6</f>
        <v>0</v>
      </c>
    </row>
    <row r="68" spans="1:14" ht="23.25" customHeight="1" thickBot="1" x14ac:dyDescent="0.25">
      <c r="A68" s="80">
        <v>60</v>
      </c>
      <c r="B68" s="105">
        <f>VLOOKUP($A68,Data!A:G,3,FALSE)</f>
        <v>0</v>
      </c>
      <c r="C68" s="72">
        <f>VLOOKUP($A68,Data!A:H,4,FALSE)</f>
        <v>0</v>
      </c>
      <c r="D68" s="74">
        <f>VLOOKUP($A68,Data!A:H,5,FALSE)</f>
        <v>0</v>
      </c>
      <c r="E68" s="85">
        <f>VLOOKUP($A68,Data!A:I,7,FALSE)</f>
        <v>0</v>
      </c>
      <c r="F68" s="84">
        <f>VLOOKUP($A68,Data!A:J,9,FALSE)</f>
        <v>0</v>
      </c>
      <c r="G68" s="78">
        <f>VLOOKUP($A68,Data!A:K,2,FALSE)</f>
        <v>60</v>
      </c>
      <c r="H68" s="79">
        <f>HLOOKUP(G68,DataOdafim!$1:$3,2,FALSE)</f>
        <v>0</v>
      </c>
      <c r="I68" s="77">
        <f>VLOOKUP(A68,BaderOfferNifrad!A:AO,41,FALSE)</f>
        <v>0</v>
      </c>
      <c r="J68" s="75">
        <f t="shared" si="2"/>
        <v>0</v>
      </c>
      <c r="K68" s="73">
        <f t="shared" si="2"/>
        <v>0</v>
      </c>
      <c r="L68" s="76">
        <f t="shared" si="2"/>
        <v>0</v>
      </c>
      <c r="M68" s="106" t="str">
        <f>VLOOKUP($A68,Data!A:S,11,FALSE)</f>
        <v>ללא שיוך</v>
      </c>
      <c r="N68" s="107">
        <f>טבלה1[[#This Row],[קולות]]/Data!$O$6</f>
        <v>0</v>
      </c>
    </row>
  </sheetData>
  <sheetProtection algorithmName="SHA-512" hashValue="nskmQ7XVOlLn9Qzo5uhsZPImDhMd7FA59A57kwnN1bxoFZRclxjj6Q6qAbkK41yBYr9Rj6+WpH0GKrIbQPrdpg==" saltValue="zUSmXCjRDOET1T6Y8t9WPA==" spinCount="100000" sheet="1" objects="1" scenarios="1" sort="0" autoFilter="0"/>
  <protectedRanges>
    <protectedRange algorithmName="SHA-512" hashValue="XFDeyGNOTQUPk9WmEjwbs9HJPi4DtL7Dfia9Cpjy0gKqWAkNy/HtjL4KYU9F8mOOZD/0uTaDQ7j9NGM53FWqxQ==" saltValue="BqOHEChDzjzRsVfK4D1KDQ==" spinCount="100000" sqref="A8:N68 I3:L3" name="טבלת תוצאות"/>
  </protectedRanges>
  <mergeCells count="14">
    <mergeCell ref="A7:N7"/>
    <mergeCell ref="A1:C1"/>
    <mergeCell ref="A2:C2"/>
    <mergeCell ref="M4:O4"/>
    <mergeCell ref="E6:F6"/>
    <mergeCell ref="D1:F1"/>
    <mergeCell ref="A3:B3"/>
    <mergeCell ref="A5:B5"/>
    <mergeCell ref="A6:B6"/>
    <mergeCell ref="A4:B4"/>
    <mergeCell ref="E2:F2"/>
    <mergeCell ref="E3:F3"/>
    <mergeCell ref="E4:F4"/>
    <mergeCell ref="E5:F5"/>
  </mergeCells>
  <conditionalFormatting sqref="I9:I68">
    <cfRule type="cellIs" dxfId="47" priority="21" operator="greaterThan">
      <formula>0</formula>
    </cfRule>
  </conditionalFormatting>
  <conditionalFormatting sqref="J9:J68">
    <cfRule type="cellIs" dxfId="46" priority="20" operator="greaterThan">
      <formula>0</formula>
    </cfRule>
  </conditionalFormatting>
  <conditionalFormatting sqref="L9:L68">
    <cfRule type="cellIs" dxfId="45" priority="19" operator="greaterThan">
      <formula>0</formula>
    </cfRule>
  </conditionalFormatting>
  <conditionalFormatting sqref="K9:K68">
    <cfRule type="cellIs" dxfId="44" priority="18" operator="greaterThan">
      <formula>0</formula>
    </cfRule>
  </conditionalFormatting>
  <conditionalFormatting sqref="J6">
    <cfRule type="cellIs" dxfId="43" priority="16" operator="greaterThan">
      <formula>0</formula>
    </cfRule>
  </conditionalFormatting>
  <conditionalFormatting sqref="K6">
    <cfRule type="cellIs" dxfId="42" priority="15" operator="greaterThan">
      <formula>0</formula>
    </cfRule>
  </conditionalFormatting>
  <conditionalFormatting sqref="L6">
    <cfRule type="cellIs" dxfId="41" priority="14" operator="greaterThan">
      <formula>0</formula>
    </cfRule>
  </conditionalFormatting>
  <conditionalFormatting sqref="I6">
    <cfRule type="cellIs" dxfId="40" priority="13" operator="greaterThan">
      <formula>0</formula>
    </cfRule>
  </conditionalFormatting>
  <conditionalFormatting sqref="K4:K5">
    <cfRule type="cellIs" dxfId="39" priority="11" operator="greaterThan">
      <formula>0</formula>
    </cfRule>
  </conditionalFormatting>
  <conditionalFormatting sqref="I4">
    <cfRule type="cellIs" dxfId="38" priority="9" operator="greaterThan">
      <formula>0</formula>
    </cfRule>
  </conditionalFormatting>
  <conditionalFormatting sqref="L4:L5">
    <cfRule type="cellIs" dxfId="37" priority="8" operator="greaterThan">
      <formula>0</formula>
    </cfRule>
  </conditionalFormatting>
  <conditionalFormatting sqref="J4:J5">
    <cfRule type="cellIs" dxfId="36" priority="7" operator="greaterThan">
      <formula>0</formula>
    </cfRule>
  </conditionalFormatting>
  <conditionalFormatting sqref="I5">
    <cfRule type="cellIs" dxfId="35" priority="3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AS61"/>
  <sheetViews>
    <sheetView rightToLeft="1" tabSelected="1" zoomScale="85" zoomScaleNormal="85" workbookViewId="0">
      <pane xSplit="3" ySplit="1" topLeftCell="D2" activePane="bottomRight" state="frozen"/>
      <selection activeCell="N6" sqref="N6"/>
      <selection pane="topRight" activeCell="N6" sqref="N6"/>
      <selection pane="bottomLeft" activeCell="N6" sqref="N6"/>
      <selection pane="bottomRight" activeCell="F23" sqref="F23"/>
    </sheetView>
  </sheetViews>
  <sheetFormatPr defaultColWidth="8.625" defaultRowHeight="15" x14ac:dyDescent="0.25"/>
  <cols>
    <col min="1" max="1" width="6.5" style="95" customWidth="1"/>
    <col min="2" max="2" width="5.875" style="95" bestFit="1" customWidth="1"/>
    <col min="3" max="3" width="4.125" style="95" bestFit="1" customWidth="1"/>
    <col min="4" max="4" width="42.75" style="100" customWidth="1"/>
    <col min="5" max="5" width="9.875" style="95" customWidth="1"/>
    <col min="6" max="6" width="4.125" style="95" bestFit="1" customWidth="1"/>
    <col min="7" max="7" width="8.625" style="97"/>
    <col min="8" max="8" width="8.625" style="97" hidden="1" customWidth="1"/>
    <col min="9" max="9" width="4.5" style="95" bestFit="1" customWidth="1"/>
    <col min="10" max="10" width="8.625" style="95" hidden="1" customWidth="1"/>
    <col min="11" max="11" width="7.25" style="95" bestFit="1" customWidth="1"/>
    <col min="12" max="12" width="7.25" style="101" customWidth="1"/>
    <col min="13" max="13" width="2.125" style="95" customWidth="1"/>
    <col min="14" max="14" width="10.25" style="99" customWidth="1"/>
    <col min="15" max="15" width="11.375" style="99" customWidth="1"/>
    <col min="16" max="17" width="8.625" style="95"/>
    <col min="18" max="18" width="9.375" style="95" hidden="1" customWidth="1"/>
    <col min="19" max="21" width="8.625" style="95" hidden="1" customWidth="1"/>
    <col min="22" max="16384" width="8.625" style="95"/>
  </cols>
  <sheetData>
    <row r="1" spans="1:21" ht="15.75" thickBot="1" x14ac:dyDescent="0.3">
      <c r="A1" s="39" t="s">
        <v>70</v>
      </c>
      <c r="B1" s="39" t="s">
        <v>98</v>
      </c>
      <c r="C1" s="40" t="s">
        <v>58</v>
      </c>
      <c r="D1" s="41" t="s">
        <v>71</v>
      </c>
      <c r="E1" s="42" t="s">
        <v>72</v>
      </c>
      <c r="F1" s="39" t="s">
        <v>73</v>
      </c>
      <c r="G1" s="43" t="s">
        <v>21</v>
      </c>
      <c r="H1" s="43" t="s">
        <v>15</v>
      </c>
      <c r="I1" s="69" t="s">
        <v>20</v>
      </c>
      <c r="J1" s="69" t="s">
        <v>97</v>
      </c>
      <c r="K1" s="69" t="s">
        <v>73</v>
      </c>
      <c r="L1" s="89" t="s">
        <v>123</v>
      </c>
      <c r="N1" s="157" t="s">
        <v>99</v>
      </c>
      <c r="O1" s="157"/>
      <c r="R1" s="96"/>
      <c r="S1" s="96">
        <v>1</v>
      </c>
      <c r="T1" s="95">
        <v>2</v>
      </c>
      <c r="U1" s="95">
        <v>0</v>
      </c>
    </row>
    <row r="2" spans="1:21" x14ac:dyDescent="0.25">
      <c r="A2" s="32">
        <v>1</v>
      </c>
      <c r="B2" s="33">
        <v>1</v>
      </c>
      <c r="C2" s="34" t="s">
        <v>49</v>
      </c>
      <c r="D2" s="35" t="s">
        <v>50</v>
      </c>
      <c r="E2" s="36" t="s">
        <v>7</v>
      </c>
      <c r="F2" s="33">
        <v>1</v>
      </c>
      <c r="G2" s="37">
        <v>104169</v>
      </c>
      <c r="H2" s="38">
        <f t="shared" ref="H2:H33" si="0">IF(G2&gt;=$O$8,G2,0)</f>
        <v>104169</v>
      </c>
      <c r="I2" s="70">
        <f t="shared" ref="I2:I16" si="1">INT(H2/$O$12)</f>
        <v>39</v>
      </c>
      <c r="J2" s="70">
        <f t="shared" ref="J2:J33" si="2">IF(I2&gt;0,B2,0)</f>
        <v>1</v>
      </c>
      <c r="K2" s="70" t="str">
        <f t="shared" ref="K2:K33" si="3">VLOOKUP(F2,$N$16:$O$18,2,FALSE)</f>
        <v>ימין</v>
      </c>
      <c r="L2" s="90">
        <f t="shared" ref="L2:L33" si="4">G2/($O$6)</f>
        <v>0.31148967472235678</v>
      </c>
      <c r="N2" s="52" t="s">
        <v>65</v>
      </c>
      <c r="O2" s="44">
        <v>3.25</v>
      </c>
      <c r="R2" s="97">
        <f t="shared" ref="R2:R7" si="5">G2-H2</f>
        <v>0</v>
      </c>
      <c r="S2" s="96">
        <f>IF($F2=S$1,$R2,0)</f>
        <v>0</v>
      </c>
      <c r="T2" s="96">
        <f>IF($F2=T$1,$R2,0)</f>
        <v>0</v>
      </c>
      <c r="U2" s="97">
        <f>R2-S2-T2</f>
        <v>0</v>
      </c>
    </row>
    <row r="3" spans="1:21" ht="15.75" thickBot="1" x14ac:dyDescent="0.3">
      <c r="A3" s="26">
        <v>2</v>
      </c>
      <c r="B3" s="27">
        <v>2</v>
      </c>
      <c r="C3" s="30" t="s">
        <v>51</v>
      </c>
      <c r="D3" s="25" t="s">
        <v>132</v>
      </c>
      <c r="E3" s="31" t="s">
        <v>6</v>
      </c>
      <c r="F3" s="27">
        <v>2</v>
      </c>
      <c r="G3" s="29">
        <v>82500</v>
      </c>
      <c r="H3" s="28">
        <f t="shared" si="0"/>
        <v>82500</v>
      </c>
      <c r="I3" s="71">
        <f t="shared" si="1"/>
        <v>31</v>
      </c>
      <c r="J3" s="70">
        <f t="shared" si="2"/>
        <v>2</v>
      </c>
      <c r="K3" s="70" t="str">
        <f t="shared" si="3"/>
        <v>שמאל</v>
      </c>
      <c r="L3" s="90">
        <f t="shared" si="4"/>
        <v>0.24669429642786658</v>
      </c>
      <c r="N3" s="53" t="s">
        <v>66</v>
      </c>
      <c r="O3" s="45">
        <v>120</v>
      </c>
      <c r="R3" s="97">
        <f t="shared" si="5"/>
        <v>0</v>
      </c>
      <c r="S3" s="96">
        <f t="shared" ref="S3:T34" si="6">IF($F3=S$1,$R3,0)</f>
        <v>0</v>
      </c>
      <c r="T3" s="96">
        <f t="shared" si="6"/>
        <v>0</v>
      </c>
      <c r="U3" s="97">
        <f t="shared" ref="U3:U61" si="7">R3-S3-T3</f>
        <v>0</v>
      </c>
    </row>
    <row r="4" spans="1:21" ht="15.75" thickBot="1" x14ac:dyDescent="0.3">
      <c r="A4" s="26">
        <v>3</v>
      </c>
      <c r="B4" s="27">
        <v>1</v>
      </c>
      <c r="C4" s="30" t="s">
        <v>2</v>
      </c>
      <c r="D4" s="25" t="s">
        <v>133</v>
      </c>
      <c r="E4" s="31" t="s">
        <v>134</v>
      </c>
      <c r="F4" s="27">
        <v>1</v>
      </c>
      <c r="G4" s="29">
        <v>19094</v>
      </c>
      <c r="H4" s="28">
        <f t="shared" si="0"/>
        <v>19094</v>
      </c>
      <c r="I4" s="71">
        <f t="shared" si="1"/>
        <v>7</v>
      </c>
      <c r="J4" s="70">
        <f t="shared" si="2"/>
        <v>1</v>
      </c>
      <c r="K4" s="70" t="str">
        <f t="shared" si="3"/>
        <v>ימין</v>
      </c>
      <c r="L4" s="90">
        <f t="shared" si="4"/>
        <v>5.7095526012044664E-2</v>
      </c>
      <c r="N4" s="54" t="s">
        <v>67</v>
      </c>
      <c r="O4" s="46">
        <v>6394030</v>
      </c>
      <c r="R4" s="97">
        <f t="shared" si="5"/>
        <v>0</v>
      </c>
      <c r="S4" s="96">
        <f t="shared" si="6"/>
        <v>0</v>
      </c>
      <c r="T4" s="96">
        <f t="shared" si="6"/>
        <v>0</v>
      </c>
      <c r="U4" s="97">
        <f t="shared" si="7"/>
        <v>0</v>
      </c>
    </row>
    <row r="5" spans="1:21" ht="15.75" thickBot="1" x14ac:dyDescent="0.3">
      <c r="A5" s="26">
        <v>4</v>
      </c>
      <c r="B5" s="27">
        <v>3</v>
      </c>
      <c r="C5" s="30" t="s">
        <v>52</v>
      </c>
      <c r="D5" s="25" t="s">
        <v>135</v>
      </c>
      <c r="E5" s="31" t="s">
        <v>136</v>
      </c>
      <c r="F5" s="27">
        <v>2</v>
      </c>
      <c r="G5" s="29">
        <v>16751</v>
      </c>
      <c r="H5" s="28">
        <f t="shared" si="0"/>
        <v>16751</v>
      </c>
      <c r="I5" s="71">
        <f t="shared" si="1"/>
        <v>6</v>
      </c>
      <c r="J5" s="70">
        <f t="shared" si="2"/>
        <v>3</v>
      </c>
      <c r="K5" s="70" t="str">
        <f t="shared" si="3"/>
        <v>שמאל</v>
      </c>
      <c r="L5" s="90">
        <f t="shared" si="4"/>
        <v>5.0089407993493248E-2</v>
      </c>
      <c r="N5" s="54" t="s">
        <v>11</v>
      </c>
      <c r="O5" s="47">
        <v>1919</v>
      </c>
      <c r="R5" s="97">
        <f t="shared" si="5"/>
        <v>0</v>
      </c>
      <c r="S5" s="96">
        <f t="shared" si="6"/>
        <v>0</v>
      </c>
      <c r="T5" s="96">
        <f t="shared" si="6"/>
        <v>0</v>
      </c>
      <c r="U5" s="97">
        <f t="shared" si="7"/>
        <v>0</v>
      </c>
    </row>
    <row r="6" spans="1:21" x14ac:dyDescent="0.25">
      <c r="A6" s="26">
        <v>5</v>
      </c>
      <c r="B6" s="27">
        <v>4</v>
      </c>
      <c r="C6" s="30" t="s">
        <v>5</v>
      </c>
      <c r="D6" s="25" t="s">
        <v>54</v>
      </c>
      <c r="E6" s="31" t="s">
        <v>5</v>
      </c>
      <c r="F6" s="27">
        <v>1</v>
      </c>
      <c r="G6" s="29">
        <v>30719</v>
      </c>
      <c r="H6" s="28">
        <f t="shared" si="0"/>
        <v>30719</v>
      </c>
      <c r="I6" s="71">
        <f t="shared" si="1"/>
        <v>11</v>
      </c>
      <c r="J6" s="70">
        <f t="shared" si="2"/>
        <v>4</v>
      </c>
      <c r="K6" s="70" t="str">
        <f t="shared" si="3"/>
        <v>ימין</v>
      </c>
      <c r="L6" s="90">
        <f t="shared" si="4"/>
        <v>9.1856995054153137E-2</v>
      </c>
      <c r="N6" s="52" t="s">
        <v>10</v>
      </c>
      <c r="O6" s="48">
        <f>SUM(G:G)</f>
        <v>334422</v>
      </c>
      <c r="R6" s="97">
        <f t="shared" si="5"/>
        <v>0</v>
      </c>
      <c r="S6" s="96">
        <f t="shared" si="6"/>
        <v>0</v>
      </c>
      <c r="T6" s="96">
        <f t="shared" si="6"/>
        <v>0</v>
      </c>
      <c r="U6" s="97">
        <f t="shared" si="7"/>
        <v>0</v>
      </c>
    </row>
    <row r="7" spans="1:21" x14ac:dyDescent="0.25">
      <c r="A7" s="26">
        <v>6</v>
      </c>
      <c r="B7" s="27">
        <v>5</v>
      </c>
      <c r="C7" s="30" t="s">
        <v>137</v>
      </c>
      <c r="D7" s="25" t="s">
        <v>138</v>
      </c>
      <c r="E7" s="31" t="s">
        <v>139</v>
      </c>
      <c r="F7" s="27">
        <v>1</v>
      </c>
      <c r="G7" s="29">
        <v>7524</v>
      </c>
      <c r="H7" s="28">
        <f t="shared" si="0"/>
        <v>0</v>
      </c>
      <c r="I7" s="71">
        <f t="shared" si="1"/>
        <v>0</v>
      </c>
      <c r="J7" s="70">
        <f t="shared" si="2"/>
        <v>0</v>
      </c>
      <c r="K7" s="70" t="str">
        <f t="shared" si="3"/>
        <v>ימין</v>
      </c>
      <c r="L7" s="90">
        <f t="shared" si="4"/>
        <v>2.2498519834221433E-2</v>
      </c>
      <c r="N7" s="55" t="s">
        <v>12</v>
      </c>
      <c r="O7" s="49">
        <f>SUM(O5:O6)</f>
        <v>336341</v>
      </c>
      <c r="R7" s="97">
        <f t="shared" si="5"/>
        <v>7524</v>
      </c>
      <c r="S7" s="96">
        <f t="shared" si="6"/>
        <v>7524</v>
      </c>
      <c r="T7" s="96">
        <f t="shared" si="6"/>
        <v>0</v>
      </c>
      <c r="U7" s="97">
        <f t="shared" si="7"/>
        <v>0</v>
      </c>
    </row>
    <row r="8" spans="1:21" x14ac:dyDescent="0.25">
      <c r="A8" s="26">
        <v>7</v>
      </c>
      <c r="B8" s="27">
        <v>3</v>
      </c>
      <c r="C8" s="30" t="s">
        <v>1</v>
      </c>
      <c r="D8" s="25" t="s">
        <v>140</v>
      </c>
      <c r="E8" s="31" t="s">
        <v>1</v>
      </c>
      <c r="F8" s="27">
        <v>2</v>
      </c>
      <c r="G8" s="29">
        <v>11884</v>
      </c>
      <c r="H8" s="28">
        <f t="shared" si="0"/>
        <v>11884</v>
      </c>
      <c r="I8" s="71">
        <f t="shared" si="1"/>
        <v>4</v>
      </c>
      <c r="J8" s="70">
        <f t="shared" si="2"/>
        <v>3</v>
      </c>
      <c r="K8" s="70" t="str">
        <f t="shared" si="3"/>
        <v>שמאל</v>
      </c>
      <c r="L8" s="90">
        <f t="shared" si="4"/>
        <v>3.5535939621197173E-2</v>
      </c>
      <c r="N8" s="55" t="s">
        <v>9</v>
      </c>
      <c r="O8" s="49">
        <f>O6*(O2/100)</f>
        <v>10868.715</v>
      </c>
      <c r="R8" s="97">
        <f t="shared" ref="R8:R25" si="8">G8-H8</f>
        <v>0</v>
      </c>
      <c r="S8" s="96">
        <f t="shared" si="6"/>
        <v>0</v>
      </c>
      <c r="T8" s="96">
        <f t="shared" si="6"/>
        <v>0</v>
      </c>
      <c r="U8" s="97">
        <f t="shared" ref="U8:U25" si="9">R8-S8-T8</f>
        <v>0</v>
      </c>
    </row>
    <row r="9" spans="1:21" x14ac:dyDescent="0.25">
      <c r="A9" s="26">
        <v>8</v>
      </c>
      <c r="B9" s="27">
        <v>2</v>
      </c>
      <c r="C9" s="30" t="s">
        <v>53</v>
      </c>
      <c r="D9" s="25" t="s">
        <v>141</v>
      </c>
      <c r="E9" s="31" t="s">
        <v>3</v>
      </c>
      <c r="F9" s="27">
        <v>0</v>
      </c>
      <c r="G9" s="29">
        <v>32607</v>
      </c>
      <c r="H9" s="28">
        <f t="shared" si="0"/>
        <v>32607</v>
      </c>
      <c r="I9" s="71">
        <f t="shared" si="1"/>
        <v>12</v>
      </c>
      <c r="J9" s="70">
        <f t="shared" si="2"/>
        <v>2</v>
      </c>
      <c r="K9" s="70" t="str">
        <f t="shared" si="3"/>
        <v>ללא שיוך</v>
      </c>
      <c r="L9" s="90">
        <f t="shared" si="4"/>
        <v>9.7502556649981156E-2</v>
      </c>
      <c r="N9" s="55" t="s">
        <v>13</v>
      </c>
      <c r="O9" s="50">
        <f>(O7/O4)*100</f>
        <v>5.2602349379030127</v>
      </c>
      <c r="R9" s="97">
        <f t="shared" si="8"/>
        <v>0</v>
      </c>
      <c r="S9" s="96">
        <f t="shared" si="6"/>
        <v>0</v>
      </c>
      <c r="T9" s="96">
        <f t="shared" si="6"/>
        <v>0</v>
      </c>
      <c r="U9" s="97">
        <f t="shared" si="9"/>
        <v>0</v>
      </c>
    </row>
    <row r="10" spans="1:21" ht="15.75" thickBot="1" x14ac:dyDescent="0.3">
      <c r="A10" s="26">
        <v>9</v>
      </c>
      <c r="B10" s="27">
        <v>4</v>
      </c>
      <c r="C10" s="30" t="s">
        <v>4</v>
      </c>
      <c r="D10" s="25" t="s">
        <v>55</v>
      </c>
      <c r="E10" s="31" t="s">
        <v>4</v>
      </c>
      <c r="F10" s="27">
        <v>1</v>
      </c>
      <c r="G10" s="29">
        <v>20788</v>
      </c>
      <c r="H10" s="28">
        <f t="shared" si="0"/>
        <v>20788</v>
      </c>
      <c r="I10" s="71">
        <f t="shared" si="1"/>
        <v>7</v>
      </c>
      <c r="J10" s="70">
        <f t="shared" si="2"/>
        <v>4</v>
      </c>
      <c r="K10" s="70" t="str">
        <f t="shared" si="3"/>
        <v>ימין</v>
      </c>
      <c r="L10" s="90">
        <f t="shared" si="4"/>
        <v>6.216098223203019E-2</v>
      </c>
      <c r="N10" s="55" t="s">
        <v>15</v>
      </c>
      <c r="O10" s="49">
        <f>SUM(H:H)</f>
        <v>318512</v>
      </c>
      <c r="P10" s="98" t="s">
        <v>84</v>
      </c>
      <c r="R10" s="97">
        <f t="shared" si="8"/>
        <v>0</v>
      </c>
      <c r="S10" s="96">
        <f t="shared" si="6"/>
        <v>0</v>
      </c>
      <c r="T10" s="96">
        <f t="shared" si="6"/>
        <v>0</v>
      </c>
      <c r="U10" s="97">
        <f t="shared" si="9"/>
        <v>0</v>
      </c>
    </row>
    <row r="11" spans="1:21" ht="15.75" thickBot="1" x14ac:dyDescent="0.3">
      <c r="A11" s="26">
        <v>10</v>
      </c>
      <c r="B11" s="27">
        <v>6</v>
      </c>
      <c r="C11" s="30" t="s">
        <v>142</v>
      </c>
      <c r="D11" s="25" t="s">
        <v>143</v>
      </c>
      <c r="E11" s="31" t="s">
        <v>144</v>
      </c>
      <c r="F11" s="27">
        <v>1</v>
      </c>
      <c r="G11" s="29">
        <v>4997</v>
      </c>
      <c r="H11" s="28">
        <f t="shared" si="0"/>
        <v>0</v>
      </c>
      <c r="I11" s="71">
        <f t="shared" si="1"/>
        <v>0</v>
      </c>
      <c r="J11" s="70">
        <f t="shared" si="2"/>
        <v>0</v>
      </c>
      <c r="K11" s="70" t="str">
        <f t="shared" si="3"/>
        <v>ימין</v>
      </c>
      <c r="L11" s="90">
        <f t="shared" si="4"/>
        <v>1.4942198778788477E-2</v>
      </c>
      <c r="N11" s="55" t="s">
        <v>8</v>
      </c>
      <c r="O11" s="49">
        <f>SUM(R:R)</f>
        <v>15910</v>
      </c>
      <c r="P11" s="94">
        <f>O11/($O$6/$O$3)</f>
        <v>5.7089545544252474</v>
      </c>
      <c r="R11" s="97">
        <f t="shared" si="8"/>
        <v>4997</v>
      </c>
      <c r="S11" s="96">
        <f t="shared" si="6"/>
        <v>4997</v>
      </c>
      <c r="T11" s="96">
        <f t="shared" si="6"/>
        <v>0</v>
      </c>
      <c r="U11" s="97">
        <f t="shared" si="9"/>
        <v>0</v>
      </c>
    </row>
    <row r="12" spans="1:21" x14ac:dyDescent="0.25">
      <c r="A12" s="26">
        <v>11</v>
      </c>
      <c r="B12" s="27">
        <v>11</v>
      </c>
      <c r="C12" s="30" t="s">
        <v>31</v>
      </c>
      <c r="D12" s="25" t="s">
        <v>145</v>
      </c>
      <c r="E12" s="31" t="s">
        <v>103</v>
      </c>
      <c r="F12" s="27">
        <v>2</v>
      </c>
      <c r="G12" s="29">
        <v>1317</v>
      </c>
      <c r="H12" s="28">
        <f t="shared" si="0"/>
        <v>0</v>
      </c>
      <c r="I12" s="71">
        <f t="shared" si="1"/>
        <v>0</v>
      </c>
      <c r="J12" s="70">
        <f t="shared" si="2"/>
        <v>0</v>
      </c>
      <c r="K12" s="70" t="str">
        <f t="shared" si="3"/>
        <v>שמאל</v>
      </c>
      <c r="L12" s="90">
        <f t="shared" si="4"/>
        <v>3.938138041157579E-3</v>
      </c>
      <c r="N12" s="55" t="s">
        <v>17</v>
      </c>
      <c r="O12" s="49">
        <f>O10/O3</f>
        <v>2654.2666666666669</v>
      </c>
      <c r="R12" s="97">
        <f t="shared" si="8"/>
        <v>1317</v>
      </c>
      <c r="S12" s="96">
        <f t="shared" si="6"/>
        <v>0</v>
      </c>
      <c r="T12" s="96">
        <f t="shared" si="6"/>
        <v>1317</v>
      </c>
      <c r="U12" s="97">
        <f t="shared" si="9"/>
        <v>0</v>
      </c>
    </row>
    <row r="13" spans="1:21" x14ac:dyDescent="0.25">
      <c r="A13" s="26">
        <v>12</v>
      </c>
      <c r="B13" s="27">
        <v>12</v>
      </c>
      <c r="C13" s="30" t="s">
        <v>146</v>
      </c>
      <c r="D13" s="25" t="s">
        <v>147</v>
      </c>
      <c r="E13" s="31" t="s">
        <v>148</v>
      </c>
      <c r="F13" s="27">
        <v>0</v>
      </c>
      <c r="G13" s="29">
        <v>329</v>
      </c>
      <c r="H13" s="28">
        <f t="shared" si="0"/>
        <v>0</v>
      </c>
      <c r="I13" s="71">
        <f t="shared" si="1"/>
        <v>0</v>
      </c>
      <c r="J13" s="70">
        <f t="shared" si="2"/>
        <v>0</v>
      </c>
      <c r="K13" s="70" t="str">
        <f t="shared" si="3"/>
        <v>ללא שיוך</v>
      </c>
      <c r="L13" s="90">
        <f t="shared" si="4"/>
        <v>9.8378695181537104E-4</v>
      </c>
      <c r="N13" s="55" t="s">
        <v>68</v>
      </c>
      <c r="O13" s="49">
        <f>O8/O12</f>
        <v>4.0948089867885669</v>
      </c>
      <c r="R13" s="97">
        <f t="shared" si="8"/>
        <v>329</v>
      </c>
      <c r="S13" s="96">
        <f t="shared" si="6"/>
        <v>0</v>
      </c>
      <c r="T13" s="96">
        <f t="shared" si="6"/>
        <v>0</v>
      </c>
      <c r="U13" s="97">
        <f t="shared" si="9"/>
        <v>329</v>
      </c>
    </row>
    <row r="14" spans="1:21" ht="15.75" thickBot="1" x14ac:dyDescent="0.3">
      <c r="A14" s="26">
        <v>13</v>
      </c>
      <c r="B14" s="27">
        <v>13</v>
      </c>
      <c r="C14" s="30" t="s">
        <v>35</v>
      </c>
      <c r="D14" s="25" t="s">
        <v>149</v>
      </c>
      <c r="E14" s="31" t="s">
        <v>150</v>
      </c>
      <c r="F14" s="27">
        <v>0</v>
      </c>
      <c r="G14" s="29">
        <v>293</v>
      </c>
      <c r="H14" s="28">
        <f t="shared" si="0"/>
        <v>0</v>
      </c>
      <c r="I14" s="71">
        <f t="shared" si="1"/>
        <v>0</v>
      </c>
      <c r="J14" s="70">
        <f t="shared" si="2"/>
        <v>0</v>
      </c>
      <c r="K14" s="70" t="str">
        <f t="shared" si="3"/>
        <v>ללא שיוך</v>
      </c>
      <c r="L14" s="90">
        <f t="shared" si="4"/>
        <v>8.7613853155593831E-4</v>
      </c>
      <c r="N14" s="53" t="s">
        <v>69</v>
      </c>
      <c r="O14" s="51">
        <f>SUM(I:I)</f>
        <v>117</v>
      </c>
      <c r="R14" s="97">
        <f t="shared" si="8"/>
        <v>293</v>
      </c>
      <c r="S14" s="96">
        <f t="shared" si="6"/>
        <v>0</v>
      </c>
      <c r="T14" s="96">
        <f t="shared" si="6"/>
        <v>0</v>
      </c>
      <c r="U14" s="97">
        <f t="shared" si="9"/>
        <v>293</v>
      </c>
    </row>
    <row r="15" spans="1:21" ht="15.75" thickBot="1" x14ac:dyDescent="0.3">
      <c r="A15" s="26">
        <v>14</v>
      </c>
      <c r="B15" s="27">
        <v>14</v>
      </c>
      <c r="C15" s="30" t="s">
        <v>48</v>
      </c>
      <c r="D15" s="25" t="s">
        <v>151</v>
      </c>
      <c r="E15" s="31" t="s">
        <v>151</v>
      </c>
      <c r="F15" s="27">
        <v>0</v>
      </c>
      <c r="G15" s="29">
        <v>145</v>
      </c>
      <c r="H15" s="28">
        <f t="shared" si="0"/>
        <v>0</v>
      </c>
      <c r="I15" s="71">
        <f t="shared" si="1"/>
        <v>0</v>
      </c>
      <c r="J15" s="70">
        <f t="shared" si="2"/>
        <v>0</v>
      </c>
      <c r="K15" s="70" t="str">
        <f t="shared" si="3"/>
        <v>ללא שיוך</v>
      </c>
      <c r="L15" s="90">
        <f t="shared" si="4"/>
        <v>4.335839149338261E-4</v>
      </c>
      <c r="N15" s="164" t="s">
        <v>73</v>
      </c>
      <c r="O15" s="164"/>
      <c r="P15" s="98" t="s">
        <v>8</v>
      </c>
      <c r="Q15" s="98" t="s">
        <v>84</v>
      </c>
      <c r="R15" s="97">
        <f t="shared" si="8"/>
        <v>145</v>
      </c>
      <c r="S15" s="96">
        <f t="shared" si="6"/>
        <v>0</v>
      </c>
      <c r="T15" s="96">
        <f t="shared" si="6"/>
        <v>0</v>
      </c>
      <c r="U15" s="97">
        <f t="shared" si="9"/>
        <v>145</v>
      </c>
    </row>
    <row r="16" spans="1:21" ht="14.1" customHeight="1" x14ac:dyDescent="0.25">
      <c r="A16" s="26">
        <v>15</v>
      </c>
      <c r="B16" s="27">
        <v>15</v>
      </c>
      <c r="C16" s="30" t="s">
        <v>28</v>
      </c>
      <c r="D16" s="25" t="s">
        <v>152</v>
      </c>
      <c r="E16" s="31" t="s">
        <v>153</v>
      </c>
      <c r="F16" s="27">
        <v>0</v>
      </c>
      <c r="G16" s="29">
        <v>110</v>
      </c>
      <c r="H16" s="28">
        <f t="shared" si="0"/>
        <v>0</v>
      </c>
      <c r="I16" s="71">
        <f t="shared" si="1"/>
        <v>0</v>
      </c>
      <c r="J16" s="70">
        <f t="shared" si="2"/>
        <v>0</v>
      </c>
      <c r="K16" s="70" t="str">
        <f t="shared" si="3"/>
        <v>ללא שיוך</v>
      </c>
      <c r="L16" s="90">
        <f t="shared" si="4"/>
        <v>3.2892572857048881E-4</v>
      </c>
      <c r="N16" s="59">
        <v>1</v>
      </c>
      <c r="O16" s="56" t="s">
        <v>25</v>
      </c>
      <c r="P16" s="91">
        <f>SUM(S:S)-N16</f>
        <v>12636</v>
      </c>
      <c r="Q16" s="91">
        <f>P16/($O$6/$O$3)</f>
        <v>4.5341514613273048</v>
      </c>
      <c r="R16" s="97">
        <f t="shared" si="8"/>
        <v>110</v>
      </c>
      <c r="S16" s="96">
        <f t="shared" si="6"/>
        <v>0</v>
      </c>
      <c r="T16" s="96">
        <f t="shared" si="6"/>
        <v>0</v>
      </c>
      <c r="U16" s="97">
        <f t="shared" si="9"/>
        <v>110</v>
      </c>
    </row>
    <row r="17" spans="1:45" x14ac:dyDescent="0.25">
      <c r="A17" s="26">
        <v>16</v>
      </c>
      <c r="B17" s="27">
        <v>16</v>
      </c>
      <c r="C17" s="30" t="s">
        <v>154</v>
      </c>
      <c r="D17" s="25" t="s">
        <v>155</v>
      </c>
      <c r="E17" s="31" t="s">
        <v>155</v>
      </c>
      <c r="F17" s="27">
        <v>0</v>
      </c>
      <c r="G17" s="29">
        <v>48</v>
      </c>
      <c r="H17" s="28">
        <f t="shared" si="0"/>
        <v>0</v>
      </c>
      <c r="I17" s="71">
        <f t="shared" ref="I17:I61" si="10">INT(H17/$O$12)</f>
        <v>0</v>
      </c>
      <c r="J17" s="70">
        <f t="shared" si="2"/>
        <v>0</v>
      </c>
      <c r="K17" s="70" t="str">
        <f t="shared" si="3"/>
        <v>ללא שיוך</v>
      </c>
      <c r="L17" s="90">
        <f t="shared" si="4"/>
        <v>1.4353122701257691E-4</v>
      </c>
      <c r="N17" s="60">
        <v>2</v>
      </c>
      <c r="O17" s="57" t="s">
        <v>26</v>
      </c>
      <c r="P17" s="92">
        <f>SUM(T:T)-N17</f>
        <v>1317</v>
      </c>
      <c r="Q17" s="92">
        <f>P17/($O$6/$O$3)</f>
        <v>0.47257656493890954</v>
      </c>
      <c r="R17" s="97">
        <f t="shared" si="8"/>
        <v>48</v>
      </c>
      <c r="S17" s="96">
        <f t="shared" si="6"/>
        <v>0</v>
      </c>
      <c r="T17" s="96">
        <f t="shared" si="6"/>
        <v>0</v>
      </c>
      <c r="U17" s="97">
        <f t="shared" si="9"/>
        <v>48</v>
      </c>
    </row>
    <row r="18" spans="1:45" ht="14.1" customHeight="1" thickBot="1" x14ac:dyDescent="0.3">
      <c r="A18" s="26">
        <v>17</v>
      </c>
      <c r="B18" s="27">
        <v>17</v>
      </c>
      <c r="C18" s="30" t="s">
        <v>33</v>
      </c>
      <c r="D18" s="25" t="s">
        <v>156</v>
      </c>
      <c r="E18" s="31" t="s">
        <v>107</v>
      </c>
      <c r="F18" s="27">
        <v>0</v>
      </c>
      <c r="G18" s="29">
        <v>83</v>
      </c>
      <c r="H18" s="28">
        <f t="shared" si="0"/>
        <v>0</v>
      </c>
      <c r="I18" s="71">
        <f t="shared" si="10"/>
        <v>0</v>
      </c>
      <c r="J18" s="70">
        <f t="shared" si="2"/>
        <v>0</v>
      </c>
      <c r="K18" s="70" t="str">
        <f t="shared" si="3"/>
        <v>ללא שיוך</v>
      </c>
      <c r="L18" s="90">
        <f t="shared" si="4"/>
        <v>2.4818941337591429E-4</v>
      </c>
      <c r="N18" s="61">
        <v>0</v>
      </c>
      <c r="O18" s="58" t="s">
        <v>85</v>
      </c>
      <c r="P18" s="93">
        <f>SUM(U:U)-N18</f>
        <v>1957</v>
      </c>
      <c r="Q18" s="93">
        <f>P18/($O$6/$O$3)</f>
        <v>0.70222652815903264</v>
      </c>
      <c r="R18" s="97">
        <f t="shared" si="8"/>
        <v>83</v>
      </c>
      <c r="S18" s="96">
        <f t="shared" si="6"/>
        <v>0</v>
      </c>
      <c r="T18" s="96">
        <f t="shared" si="6"/>
        <v>0</v>
      </c>
      <c r="U18" s="97">
        <f t="shared" si="9"/>
        <v>83</v>
      </c>
    </row>
    <row r="19" spans="1:45" ht="15.75" thickBot="1" x14ac:dyDescent="0.3">
      <c r="A19" s="26">
        <v>18</v>
      </c>
      <c r="B19" s="27">
        <v>18</v>
      </c>
      <c r="C19" s="30" t="s">
        <v>30</v>
      </c>
      <c r="D19" s="25" t="s">
        <v>157</v>
      </c>
      <c r="E19" s="31" t="s">
        <v>158</v>
      </c>
      <c r="F19" s="27">
        <v>0</v>
      </c>
      <c r="G19" s="29">
        <v>122</v>
      </c>
      <c r="H19" s="28">
        <f t="shared" si="0"/>
        <v>0</v>
      </c>
      <c r="I19" s="71">
        <f t="shared" si="10"/>
        <v>0</v>
      </c>
      <c r="J19" s="70">
        <f t="shared" si="2"/>
        <v>0</v>
      </c>
      <c r="K19" s="70" t="str">
        <f t="shared" si="3"/>
        <v>ללא שיוך</v>
      </c>
      <c r="L19" s="90">
        <f t="shared" si="4"/>
        <v>3.6480853532363302E-4</v>
      </c>
      <c r="R19" s="97">
        <f t="shared" si="8"/>
        <v>122</v>
      </c>
      <c r="S19" s="96">
        <f t="shared" si="6"/>
        <v>0</v>
      </c>
      <c r="T19" s="96">
        <f t="shared" si="6"/>
        <v>0</v>
      </c>
      <c r="U19" s="97">
        <f t="shared" si="9"/>
        <v>122</v>
      </c>
    </row>
    <row r="20" spans="1:45" ht="14.1" customHeight="1" thickBot="1" x14ac:dyDescent="0.3">
      <c r="A20" s="26">
        <v>19</v>
      </c>
      <c r="B20" s="27">
        <v>19</v>
      </c>
      <c r="C20" s="30" t="s">
        <v>32</v>
      </c>
      <c r="D20" s="25" t="s">
        <v>46</v>
      </c>
      <c r="E20" s="31" t="s">
        <v>159</v>
      </c>
      <c r="F20" s="27">
        <v>0</v>
      </c>
      <c r="G20" s="29">
        <v>41</v>
      </c>
      <c r="H20" s="28">
        <f t="shared" si="0"/>
        <v>0</v>
      </c>
      <c r="I20" s="71">
        <f t="shared" si="10"/>
        <v>0</v>
      </c>
      <c r="J20" s="70">
        <f t="shared" si="2"/>
        <v>0</v>
      </c>
      <c r="K20" s="70" t="str">
        <f t="shared" si="3"/>
        <v>ללא שיוך</v>
      </c>
      <c r="L20" s="90">
        <f t="shared" si="4"/>
        <v>1.2259958973990945E-4</v>
      </c>
      <c r="N20" s="158" t="s">
        <v>124</v>
      </c>
      <c r="O20" s="159"/>
      <c r="R20" s="97">
        <f t="shared" si="8"/>
        <v>41</v>
      </c>
      <c r="S20" s="96">
        <f t="shared" si="6"/>
        <v>0</v>
      </c>
      <c r="T20" s="96">
        <f t="shared" si="6"/>
        <v>0</v>
      </c>
      <c r="U20" s="97">
        <f t="shared" si="9"/>
        <v>41</v>
      </c>
    </row>
    <row r="21" spans="1:45" ht="15.75" thickBot="1" x14ac:dyDescent="0.3">
      <c r="A21" s="26">
        <v>20</v>
      </c>
      <c r="B21" s="27">
        <v>20</v>
      </c>
      <c r="C21" s="30" t="s">
        <v>160</v>
      </c>
      <c r="D21" s="25" t="s">
        <v>161</v>
      </c>
      <c r="E21" s="31" t="s">
        <v>162</v>
      </c>
      <c r="F21" s="27">
        <v>0</v>
      </c>
      <c r="G21" s="29">
        <v>71</v>
      </c>
      <c r="H21" s="28">
        <f t="shared" si="0"/>
        <v>0</v>
      </c>
      <c r="I21" s="71">
        <f t="shared" si="10"/>
        <v>0</v>
      </c>
      <c r="J21" s="70">
        <f t="shared" si="2"/>
        <v>0</v>
      </c>
      <c r="K21" s="70" t="str">
        <f t="shared" si="3"/>
        <v>ללא שיוך</v>
      </c>
      <c r="L21" s="90">
        <f t="shared" si="4"/>
        <v>2.1230660662277002E-4</v>
      </c>
      <c r="N21" s="160" t="s">
        <v>125</v>
      </c>
      <c r="O21" s="161"/>
      <c r="R21" s="97">
        <f t="shared" si="8"/>
        <v>71</v>
      </c>
      <c r="S21" s="96">
        <f t="shared" si="6"/>
        <v>0</v>
      </c>
      <c r="T21" s="96">
        <f t="shared" si="6"/>
        <v>0</v>
      </c>
      <c r="U21" s="97">
        <f t="shared" si="9"/>
        <v>71</v>
      </c>
    </row>
    <row r="22" spans="1:45" ht="14.1" customHeight="1" thickBot="1" x14ac:dyDescent="0.3">
      <c r="A22" s="26">
        <v>21</v>
      </c>
      <c r="B22" s="27">
        <v>21</v>
      </c>
      <c r="C22" s="30" t="s">
        <v>163</v>
      </c>
      <c r="D22" s="25" t="s">
        <v>164</v>
      </c>
      <c r="E22" s="31" t="s">
        <v>165</v>
      </c>
      <c r="F22" s="27">
        <v>0</v>
      </c>
      <c r="G22" s="29">
        <v>302</v>
      </c>
      <c r="H22" s="28">
        <f t="shared" si="0"/>
        <v>0</v>
      </c>
      <c r="I22" s="71">
        <f t="shared" si="10"/>
        <v>0</v>
      </c>
      <c r="J22" s="70">
        <f t="shared" si="2"/>
        <v>0</v>
      </c>
      <c r="K22" s="70" t="str">
        <f t="shared" si="3"/>
        <v>ללא שיוך</v>
      </c>
      <c r="L22" s="90">
        <f t="shared" si="4"/>
        <v>9.0305063662079652E-4</v>
      </c>
      <c r="N22" s="162" t="s">
        <v>126</v>
      </c>
      <c r="O22" s="163"/>
      <c r="R22" s="97">
        <f t="shared" si="8"/>
        <v>302</v>
      </c>
      <c r="S22" s="96">
        <f t="shared" si="6"/>
        <v>0</v>
      </c>
      <c r="T22" s="96">
        <f t="shared" si="6"/>
        <v>0</v>
      </c>
      <c r="U22" s="97">
        <f t="shared" si="9"/>
        <v>302</v>
      </c>
    </row>
    <row r="23" spans="1:45" ht="15.75" thickBot="1" x14ac:dyDescent="0.3">
      <c r="A23" s="26">
        <v>22</v>
      </c>
      <c r="B23" s="27">
        <v>22</v>
      </c>
      <c r="C23" s="30" t="s">
        <v>166</v>
      </c>
      <c r="D23" s="25" t="s">
        <v>167</v>
      </c>
      <c r="E23" s="31" t="s">
        <v>168</v>
      </c>
      <c r="F23" s="27">
        <v>0</v>
      </c>
      <c r="G23" s="29">
        <v>75</v>
      </c>
      <c r="H23" s="28">
        <f t="shared" si="0"/>
        <v>0</v>
      </c>
      <c r="I23" s="71">
        <f t="shared" si="10"/>
        <v>0</v>
      </c>
      <c r="J23" s="70">
        <f t="shared" si="2"/>
        <v>0</v>
      </c>
      <c r="K23" s="70" t="str">
        <f t="shared" si="3"/>
        <v>ללא שיוך</v>
      </c>
      <c r="L23" s="90">
        <f t="shared" si="4"/>
        <v>2.2426754220715144E-4</v>
      </c>
      <c r="N23" s="149" t="s">
        <v>127</v>
      </c>
      <c r="O23" s="150"/>
      <c r="R23" s="97">
        <f t="shared" si="8"/>
        <v>75</v>
      </c>
      <c r="S23" s="96">
        <f t="shared" si="6"/>
        <v>0</v>
      </c>
      <c r="T23" s="96">
        <f t="shared" si="6"/>
        <v>0</v>
      </c>
      <c r="U23" s="97">
        <f t="shared" si="9"/>
        <v>75</v>
      </c>
    </row>
    <row r="24" spans="1:45" ht="14.1" customHeight="1" x14ac:dyDescent="0.25">
      <c r="A24" s="26">
        <v>23</v>
      </c>
      <c r="B24" s="27">
        <v>23</v>
      </c>
      <c r="C24" s="30" t="s">
        <v>34</v>
      </c>
      <c r="D24" s="25" t="s">
        <v>169</v>
      </c>
      <c r="E24" s="31" t="s">
        <v>57</v>
      </c>
      <c r="F24" s="27">
        <v>0</v>
      </c>
      <c r="G24" s="29">
        <v>36</v>
      </c>
      <c r="H24" s="28">
        <f t="shared" si="0"/>
        <v>0</v>
      </c>
      <c r="I24" s="71">
        <f t="shared" si="10"/>
        <v>0</v>
      </c>
      <c r="J24" s="70">
        <f t="shared" si="2"/>
        <v>0</v>
      </c>
      <c r="K24" s="70" t="str">
        <f t="shared" si="3"/>
        <v>ללא שיוך</v>
      </c>
      <c r="L24" s="90">
        <f t="shared" si="4"/>
        <v>1.0764842025943269E-4</v>
      </c>
      <c r="N24" s="151" t="s">
        <v>128</v>
      </c>
      <c r="O24" s="152"/>
      <c r="R24" s="97">
        <f t="shared" si="8"/>
        <v>36</v>
      </c>
      <c r="S24" s="96">
        <f t="shared" si="6"/>
        <v>0</v>
      </c>
      <c r="T24" s="96">
        <f t="shared" si="6"/>
        <v>0</v>
      </c>
      <c r="U24" s="97">
        <f t="shared" si="9"/>
        <v>36</v>
      </c>
    </row>
    <row r="25" spans="1:45" x14ac:dyDescent="0.25">
      <c r="A25" s="26">
        <v>24</v>
      </c>
      <c r="B25" s="27">
        <v>24</v>
      </c>
      <c r="C25" s="30" t="s">
        <v>170</v>
      </c>
      <c r="D25" s="25" t="s">
        <v>171</v>
      </c>
      <c r="E25" s="31" t="s">
        <v>172</v>
      </c>
      <c r="F25" s="27">
        <v>0</v>
      </c>
      <c r="G25" s="29">
        <v>65</v>
      </c>
      <c r="H25" s="28">
        <f t="shared" si="0"/>
        <v>0</v>
      </c>
      <c r="I25" s="71">
        <f t="shared" si="10"/>
        <v>0</v>
      </c>
      <c r="J25" s="70">
        <f t="shared" si="2"/>
        <v>0</v>
      </c>
      <c r="K25" s="70" t="str">
        <f t="shared" si="3"/>
        <v>ללא שיוך</v>
      </c>
      <c r="L25" s="90">
        <f t="shared" si="4"/>
        <v>1.9436520324619792E-4</v>
      </c>
      <c r="N25" s="153"/>
      <c r="O25" s="154"/>
      <c r="R25" s="97">
        <f t="shared" si="8"/>
        <v>65</v>
      </c>
      <c r="S25" s="96">
        <f t="shared" si="6"/>
        <v>0</v>
      </c>
      <c r="T25" s="96">
        <f t="shared" si="6"/>
        <v>0</v>
      </c>
      <c r="U25" s="97">
        <f t="shared" si="9"/>
        <v>65</v>
      </c>
    </row>
    <row r="26" spans="1:45" ht="15.75" thickBot="1" x14ac:dyDescent="0.3">
      <c r="A26" s="26">
        <v>25</v>
      </c>
      <c r="B26" s="27">
        <v>25</v>
      </c>
      <c r="C26" s="30" t="s">
        <v>173</v>
      </c>
      <c r="D26" s="25" t="s">
        <v>174</v>
      </c>
      <c r="E26" s="31" t="s">
        <v>175</v>
      </c>
      <c r="F26" s="27">
        <v>0</v>
      </c>
      <c r="G26" s="29">
        <v>49</v>
      </c>
      <c r="H26" s="28">
        <f t="shared" si="0"/>
        <v>0</v>
      </c>
      <c r="I26" s="71">
        <f t="shared" si="10"/>
        <v>0</v>
      </c>
      <c r="J26" s="70">
        <f t="shared" si="2"/>
        <v>0</v>
      </c>
      <c r="K26" s="70" t="str">
        <f t="shared" si="3"/>
        <v>ללא שיוך</v>
      </c>
      <c r="L26" s="90">
        <f t="shared" si="4"/>
        <v>1.4652146090867227E-4</v>
      </c>
      <c r="N26" s="155"/>
      <c r="O26" s="156"/>
      <c r="R26" s="97">
        <f t="shared" ref="R26:R61" si="11">G26-H26</f>
        <v>49</v>
      </c>
      <c r="S26" s="96">
        <f t="shared" si="6"/>
        <v>0</v>
      </c>
      <c r="T26" s="96">
        <f t="shared" si="6"/>
        <v>0</v>
      </c>
      <c r="U26" s="97">
        <f t="shared" si="7"/>
        <v>49</v>
      </c>
    </row>
    <row r="27" spans="1:45" x14ac:dyDescent="0.25">
      <c r="A27" s="26">
        <v>26</v>
      </c>
      <c r="B27" s="27">
        <v>26</v>
      </c>
      <c r="C27" s="30" t="s">
        <v>176</v>
      </c>
      <c r="D27" s="25" t="s">
        <v>37</v>
      </c>
      <c r="E27" s="31" t="s">
        <v>177</v>
      </c>
      <c r="F27" s="27">
        <v>1</v>
      </c>
      <c r="G27" s="29">
        <v>7</v>
      </c>
      <c r="H27" s="28">
        <f t="shared" si="0"/>
        <v>0</v>
      </c>
      <c r="I27" s="71">
        <f t="shared" si="10"/>
        <v>0</v>
      </c>
      <c r="J27" s="70">
        <f t="shared" si="2"/>
        <v>0</v>
      </c>
      <c r="K27" s="70" t="str">
        <f t="shared" si="3"/>
        <v>ימין</v>
      </c>
      <c r="L27" s="90">
        <f t="shared" si="4"/>
        <v>2.0931637272667467E-5</v>
      </c>
      <c r="R27" s="97">
        <f t="shared" si="11"/>
        <v>7</v>
      </c>
      <c r="S27" s="96">
        <f t="shared" si="6"/>
        <v>7</v>
      </c>
      <c r="T27" s="96">
        <f t="shared" si="6"/>
        <v>0</v>
      </c>
      <c r="U27" s="97">
        <f t="shared" si="7"/>
        <v>0</v>
      </c>
    </row>
    <row r="28" spans="1:45" ht="14.1" customHeight="1" x14ac:dyDescent="0.25">
      <c r="A28" s="26">
        <v>27</v>
      </c>
      <c r="B28" s="27">
        <v>27</v>
      </c>
      <c r="C28" s="30" t="s">
        <v>178</v>
      </c>
      <c r="D28" s="25" t="s">
        <v>43</v>
      </c>
      <c r="E28" s="31" t="s">
        <v>179</v>
      </c>
      <c r="F28" s="27">
        <v>0</v>
      </c>
      <c r="G28" s="29">
        <v>28</v>
      </c>
      <c r="H28" s="28">
        <f t="shared" si="0"/>
        <v>0</v>
      </c>
      <c r="I28" s="71">
        <f t="shared" si="10"/>
        <v>0</v>
      </c>
      <c r="J28" s="70">
        <f t="shared" si="2"/>
        <v>0</v>
      </c>
      <c r="K28" s="70" t="str">
        <f t="shared" si="3"/>
        <v>ללא שיוך</v>
      </c>
      <c r="L28" s="90">
        <f t="shared" si="4"/>
        <v>8.3726549090669869E-5</v>
      </c>
      <c r="R28" s="97">
        <f t="shared" si="11"/>
        <v>28</v>
      </c>
      <c r="S28" s="96">
        <f t="shared" si="6"/>
        <v>0</v>
      </c>
      <c r="T28" s="96">
        <f t="shared" si="6"/>
        <v>0</v>
      </c>
      <c r="U28" s="97">
        <f t="shared" si="7"/>
        <v>28</v>
      </c>
    </row>
    <row r="29" spans="1:45" ht="15" customHeight="1" x14ac:dyDescent="0.25">
      <c r="A29" s="26">
        <v>28</v>
      </c>
      <c r="B29" s="27">
        <v>28</v>
      </c>
      <c r="C29" s="30" t="s">
        <v>36</v>
      </c>
      <c r="D29" s="25" t="s">
        <v>180</v>
      </c>
      <c r="E29" s="31" t="s">
        <v>181</v>
      </c>
      <c r="F29" s="27">
        <v>0</v>
      </c>
      <c r="G29" s="29">
        <v>74</v>
      </c>
      <c r="H29" s="28">
        <f t="shared" si="0"/>
        <v>0</v>
      </c>
      <c r="I29" s="71">
        <f t="shared" si="10"/>
        <v>0</v>
      </c>
      <c r="J29" s="70">
        <f t="shared" si="2"/>
        <v>0</v>
      </c>
      <c r="K29" s="70" t="str">
        <f t="shared" si="3"/>
        <v>ללא שיוך</v>
      </c>
      <c r="L29" s="90">
        <f t="shared" si="4"/>
        <v>2.212773083110561E-4</v>
      </c>
      <c r="R29" s="97">
        <f t="shared" si="11"/>
        <v>74</v>
      </c>
      <c r="S29" s="96">
        <f t="shared" si="6"/>
        <v>0</v>
      </c>
      <c r="T29" s="96">
        <f t="shared" si="6"/>
        <v>0</v>
      </c>
      <c r="U29" s="97">
        <f t="shared" si="7"/>
        <v>74</v>
      </c>
    </row>
    <row r="30" spans="1:45" ht="14.1" customHeight="1" x14ac:dyDescent="0.25">
      <c r="A30" s="26">
        <v>29</v>
      </c>
      <c r="B30" s="27">
        <v>29</v>
      </c>
      <c r="C30" s="30" t="s">
        <v>29</v>
      </c>
      <c r="D30" s="25" t="s">
        <v>182</v>
      </c>
      <c r="E30" s="31" t="s">
        <v>40</v>
      </c>
      <c r="F30" s="27">
        <v>0</v>
      </c>
      <c r="G30" s="29">
        <v>4</v>
      </c>
      <c r="H30" s="28">
        <f t="shared" si="0"/>
        <v>0</v>
      </c>
      <c r="I30" s="71">
        <f t="shared" si="10"/>
        <v>0</v>
      </c>
      <c r="J30" s="70">
        <f t="shared" si="2"/>
        <v>0</v>
      </c>
      <c r="K30" s="70" t="str">
        <f t="shared" si="3"/>
        <v>ללא שיוך</v>
      </c>
      <c r="L30" s="90">
        <f t="shared" si="4"/>
        <v>1.196093558438141E-5</v>
      </c>
      <c r="R30" s="97">
        <f t="shared" si="11"/>
        <v>4</v>
      </c>
      <c r="S30" s="96">
        <f t="shared" si="6"/>
        <v>0</v>
      </c>
      <c r="T30" s="96">
        <f t="shared" si="6"/>
        <v>0</v>
      </c>
      <c r="U30" s="97">
        <f t="shared" si="7"/>
        <v>4</v>
      </c>
    </row>
    <row r="31" spans="1:45" x14ac:dyDescent="0.25">
      <c r="A31" s="26">
        <v>30</v>
      </c>
      <c r="B31" s="27">
        <v>30</v>
      </c>
      <c r="C31" s="30" t="s">
        <v>183</v>
      </c>
      <c r="D31" s="25" t="s">
        <v>45</v>
      </c>
      <c r="E31" s="31" t="s">
        <v>112</v>
      </c>
      <c r="F31" s="27">
        <v>0</v>
      </c>
      <c r="G31" s="29">
        <v>43</v>
      </c>
      <c r="H31" s="28">
        <f t="shared" si="0"/>
        <v>0</v>
      </c>
      <c r="I31" s="71">
        <f t="shared" si="10"/>
        <v>0</v>
      </c>
      <c r="J31" s="70">
        <f t="shared" si="2"/>
        <v>0</v>
      </c>
      <c r="K31" s="70" t="str">
        <f t="shared" si="3"/>
        <v>ללא שיוך</v>
      </c>
      <c r="L31" s="90">
        <f t="shared" si="4"/>
        <v>1.2858005753210017E-4</v>
      </c>
      <c r="R31" s="97">
        <f t="shared" si="11"/>
        <v>43</v>
      </c>
      <c r="S31" s="96">
        <f t="shared" si="6"/>
        <v>0</v>
      </c>
      <c r="T31" s="96">
        <f t="shared" si="6"/>
        <v>0</v>
      </c>
      <c r="U31" s="97">
        <f t="shared" si="7"/>
        <v>43</v>
      </c>
      <c r="AS31" s="95" t="s">
        <v>122</v>
      </c>
    </row>
    <row r="32" spans="1:45" ht="14.1" customHeight="1" x14ac:dyDescent="0.25">
      <c r="A32" s="26">
        <v>31</v>
      </c>
      <c r="B32" s="27">
        <v>31</v>
      </c>
      <c r="C32" s="30" t="s">
        <v>184</v>
      </c>
      <c r="D32" s="25" t="s">
        <v>185</v>
      </c>
      <c r="E32" s="31" t="s">
        <v>186</v>
      </c>
      <c r="F32" s="27">
        <v>0</v>
      </c>
      <c r="G32" s="29">
        <v>39</v>
      </c>
      <c r="H32" s="28">
        <f t="shared" si="0"/>
        <v>0</v>
      </c>
      <c r="I32" s="71">
        <f t="shared" si="10"/>
        <v>0</v>
      </c>
      <c r="J32" s="70">
        <f t="shared" si="2"/>
        <v>0</v>
      </c>
      <c r="K32" s="70" t="str">
        <f t="shared" si="3"/>
        <v>ללא שיוך</v>
      </c>
      <c r="L32" s="90">
        <f t="shared" si="4"/>
        <v>1.1661912194771874E-4</v>
      </c>
      <c r="R32" s="97">
        <f t="shared" si="11"/>
        <v>39</v>
      </c>
      <c r="S32" s="96">
        <f t="shared" si="6"/>
        <v>0</v>
      </c>
      <c r="T32" s="96">
        <f t="shared" si="6"/>
        <v>0</v>
      </c>
      <c r="U32" s="97">
        <f t="shared" si="7"/>
        <v>39</v>
      </c>
    </row>
    <row r="33" spans="1:21" x14ac:dyDescent="0.25">
      <c r="A33" s="26">
        <v>32</v>
      </c>
      <c r="B33" s="27">
        <v>32</v>
      </c>
      <c r="C33" s="30" t="s">
        <v>56</v>
      </c>
      <c r="D33" s="25" t="s">
        <v>187</v>
      </c>
      <c r="E33" s="31" t="s">
        <v>188</v>
      </c>
      <c r="F33" s="27">
        <v>1</v>
      </c>
      <c r="G33" s="29">
        <v>108</v>
      </c>
      <c r="H33" s="28">
        <f t="shared" si="0"/>
        <v>0</v>
      </c>
      <c r="I33" s="71">
        <f t="shared" si="10"/>
        <v>0</v>
      </c>
      <c r="J33" s="70">
        <f t="shared" si="2"/>
        <v>0</v>
      </c>
      <c r="K33" s="70" t="str">
        <f t="shared" si="3"/>
        <v>ימין</v>
      </c>
      <c r="L33" s="90">
        <f t="shared" si="4"/>
        <v>3.2294526077829809E-4</v>
      </c>
      <c r="R33" s="97">
        <f t="shared" si="11"/>
        <v>108</v>
      </c>
      <c r="S33" s="96">
        <f t="shared" si="6"/>
        <v>108</v>
      </c>
      <c r="T33" s="96">
        <f t="shared" si="6"/>
        <v>0</v>
      </c>
      <c r="U33" s="97">
        <f t="shared" si="7"/>
        <v>0</v>
      </c>
    </row>
    <row r="34" spans="1:21" ht="14.1" customHeight="1" x14ac:dyDescent="0.25">
      <c r="A34" s="26">
        <v>33</v>
      </c>
      <c r="B34" s="27">
        <v>33</v>
      </c>
      <c r="C34" s="30"/>
      <c r="D34" s="25"/>
      <c r="E34" s="31"/>
      <c r="F34" s="27"/>
      <c r="G34" s="29">
        <v>0</v>
      </c>
      <c r="H34" s="28">
        <f t="shared" ref="H34:H61" si="12">IF(G34&gt;=$O$8,G34,0)</f>
        <v>0</v>
      </c>
      <c r="I34" s="71">
        <f t="shared" si="10"/>
        <v>0</v>
      </c>
      <c r="J34" s="70">
        <f t="shared" ref="J34:J61" si="13">IF(I34&gt;0,B34,0)</f>
        <v>0</v>
      </c>
      <c r="K34" s="70" t="str">
        <f t="shared" ref="K34:K61" si="14">VLOOKUP(F34,$N$16:$O$18,2,FALSE)</f>
        <v>ללא שיוך</v>
      </c>
      <c r="L34" s="90">
        <f t="shared" ref="L34:L61" si="15">G34/($O$6)</f>
        <v>0</v>
      </c>
      <c r="R34" s="97">
        <f t="shared" si="11"/>
        <v>0</v>
      </c>
      <c r="S34" s="96">
        <f t="shared" si="6"/>
        <v>0</v>
      </c>
      <c r="T34" s="96">
        <f t="shared" si="6"/>
        <v>0</v>
      </c>
      <c r="U34" s="97">
        <f t="shared" si="7"/>
        <v>0</v>
      </c>
    </row>
    <row r="35" spans="1:21" x14ac:dyDescent="0.25">
      <c r="A35" s="26">
        <v>34</v>
      </c>
      <c r="B35" s="27">
        <v>34</v>
      </c>
      <c r="C35" s="30"/>
      <c r="D35" s="25"/>
      <c r="E35" s="31"/>
      <c r="F35" s="27"/>
      <c r="G35" s="29">
        <v>0</v>
      </c>
      <c r="H35" s="28">
        <f t="shared" si="12"/>
        <v>0</v>
      </c>
      <c r="I35" s="71">
        <f t="shared" si="10"/>
        <v>0</v>
      </c>
      <c r="J35" s="70">
        <f t="shared" si="13"/>
        <v>0</v>
      </c>
      <c r="K35" s="70" t="str">
        <f t="shared" si="14"/>
        <v>ללא שיוך</v>
      </c>
      <c r="L35" s="90">
        <f t="shared" si="15"/>
        <v>0</v>
      </c>
      <c r="R35" s="97">
        <f t="shared" si="11"/>
        <v>0</v>
      </c>
      <c r="S35" s="96">
        <f t="shared" ref="S35:T61" si="16">IF($F35=S$1,$R35,0)</f>
        <v>0</v>
      </c>
      <c r="T35" s="96">
        <f t="shared" si="16"/>
        <v>0</v>
      </c>
      <c r="U35" s="97">
        <f t="shared" si="7"/>
        <v>0</v>
      </c>
    </row>
    <row r="36" spans="1:21" ht="14.1" customHeight="1" x14ac:dyDescent="0.25">
      <c r="A36" s="26">
        <v>35</v>
      </c>
      <c r="B36" s="27">
        <v>35</v>
      </c>
      <c r="C36" s="30"/>
      <c r="D36" s="25"/>
      <c r="E36" s="31"/>
      <c r="F36" s="27"/>
      <c r="G36" s="29">
        <v>0</v>
      </c>
      <c r="H36" s="28">
        <f t="shared" si="12"/>
        <v>0</v>
      </c>
      <c r="I36" s="71">
        <f t="shared" si="10"/>
        <v>0</v>
      </c>
      <c r="J36" s="70">
        <f t="shared" si="13"/>
        <v>0</v>
      </c>
      <c r="K36" s="70" t="str">
        <f t="shared" si="14"/>
        <v>ללא שיוך</v>
      </c>
      <c r="L36" s="90">
        <f t="shared" si="15"/>
        <v>0</v>
      </c>
      <c r="R36" s="97">
        <f t="shared" si="11"/>
        <v>0</v>
      </c>
      <c r="S36" s="96">
        <f t="shared" si="16"/>
        <v>0</v>
      </c>
      <c r="T36" s="96">
        <f t="shared" si="16"/>
        <v>0</v>
      </c>
      <c r="U36" s="97">
        <f t="shared" si="7"/>
        <v>0</v>
      </c>
    </row>
    <row r="37" spans="1:21" x14ac:dyDescent="0.25">
      <c r="A37" s="26">
        <v>36</v>
      </c>
      <c r="B37" s="27">
        <v>36</v>
      </c>
      <c r="C37" s="30"/>
      <c r="D37" s="25"/>
      <c r="E37" s="31"/>
      <c r="F37" s="27"/>
      <c r="G37" s="29">
        <v>0</v>
      </c>
      <c r="H37" s="28">
        <f t="shared" si="12"/>
        <v>0</v>
      </c>
      <c r="I37" s="71">
        <f t="shared" si="10"/>
        <v>0</v>
      </c>
      <c r="J37" s="70">
        <f t="shared" si="13"/>
        <v>0</v>
      </c>
      <c r="K37" s="70" t="str">
        <f t="shared" si="14"/>
        <v>ללא שיוך</v>
      </c>
      <c r="L37" s="90">
        <f t="shared" si="15"/>
        <v>0</v>
      </c>
      <c r="R37" s="97">
        <f t="shared" si="11"/>
        <v>0</v>
      </c>
      <c r="S37" s="96">
        <f t="shared" si="16"/>
        <v>0</v>
      </c>
      <c r="T37" s="96">
        <f t="shared" si="16"/>
        <v>0</v>
      </c>
      <c r="U37" s="97">
        <f t="shared" si="7"/>
        <v>0</v>
      </c>
    </row>
    <row r="38" spans="1:21" x14ac:dyDescent="0.25">
      <c r="A38" s="26">
        <v>37</v>
      </c>
      <c r="B38" s="27">
        <v>37</v>
      </c>
      <c r="C38" s="30"/>
      <c r="D38" s="25"/>
      <c r="E38" s="31"/>
      <c r="F38" s="27"/>
      <c r="G38" s="29">
        <v>0</v>
      </c>
      <c r="H38" s="28">
        <f t="shared" si="12"/>
        <v>0</v>
      </c>
      <c r="I38" s="71">
        <f t="shared" si="10"/>
        <v>0</v>
      </c>
      <c r="J38" s="70">
        <f t="shared" si="13"/>
        <v>0</v>
      </c>
      <c r="K38" s="70" t="str">
        <f t="shared" si="14"/>
        <v>ללא שיוך</v>
      </c>
      <c r="L38" s="90">
        <f t="shared" si="15"/>
        <v>0</v>
      </c>
      <c r="R38" s="97">
        <f t="shared" si="11"/>
        <v>0</v>
      </c>
      <c r="S38" s="96">
        <f t="shared" si="16"/>
        <v>0</v>
      </c>
      <c r="T38" s="96">
        <f t="shared" si="16"/>
        <v>0</v>
      </c>
      <c r="U38" s="97">
        <f t="shared" si="7"/>
        <v>0</v>
      </c>
    </row>
    <row r="39" spans="1:21" x14ac:dyDescent="0.25">
      <c r="A39" s="26">
        <v>38</v>
      </c>
      <c r="B39" s="27">
        <v>38</v>
      </c>
      <c r="C39" s="30"/>
      <c r="D39" s="25"/>
      <c r="E39" s="31"/>
      <c r="F39" s="27"/>
      <c r="G39" s="29">
        <v>0</v>
      </c>
      <c r="H39" s="28">
        <f t="shared" si="12"/>
        <v>0</v>
      </c>
      <c r="I39" s="71">
        <f t="shared" si="10"/>
        <v>0</v>
      </c>
      <c r="J39" s="70">
        <f t="shared" si="13"/>
        <v>0</v>
      </c>
      <c r="K39" s="70" t="str">
        <f t="shared" si="14"/>
        <v>ללא שיוך</v>
      </c>
      <c r="L39" s="90">
        <f t="shared" si="15"/>
        <v>0</v>
      </c>
      <c r="R39" s="97">
        <f t="shared" si="11"/>
        <v>0</v>
      </c>
      <c r="S39" s="96">
        <f t="shared" si="16"/>
        <v>0</v>
      </c>
      <c r="T39" s="96">
        <f t="shared" si="16"/>
        <v>0</v>
      </c>
      <c r="U39" s="97">
        <f t="shared" si="7"/>
        <v>0</v>
      </c>
    </row>
    <row r="40" spans="1:21" x14ac:dyDescent="0.25">
      <c r="A40" s="26">
        <v>39</v>
      </c>
      <c r="B40" s="27">
        <v>39</v>
      </c>
      <c r="C40" s="30"/>
      <c r="D40" s="25"/>
      <c r="E40" s="31"/>
      <c r="F40" s="27"/>
      <c r="G40" s="29">
        <v>0</v>
      </c>
      <c r="H40" s="28">
        <f t="shared" si="12"/>
        <v>0</v>
      </c>
      <c r="I40" s="71">
        <f t="shared" si="10"/>
        <v>0</v>
      </c>
      <c r="J40" s="70">
        <f t="shared" si="13"/>
        <v>0</v>
      </c>
      <c r="K40" s="70" t="str">
        <f t="shared" si="14"/>
        <v>ללא שיוך</v>
      </c>
      <c r="L40" s="90">
        <f t="shared" si="15"/>
        <v>0</v>
      </c>
      <c r="R40" s="97">
        <f t="shared" si="11"/>
        <v>0</v>
      </c>
      <c r="S40" s="96">
        <f t="shared" si="16"/>
        <v>0</v>
      </c>
      <c r="T40" s="96">
        <f t="shared" si="16"/>
        <v>0</v>
      </c>
      <c r="U40" s="97">
        <f t="shared" si="7"/>
        <v>0</v>
      </c>
    </row>
    <row r="41" spans="1:21" x14ac:dyDescent="0.25">
      <c r="A41" s="26">
        <v>40</v>
      </c>
      <c r="B41" s="27">
        <v>40</v>
      </c>
      <c r="C41" s="30"/>
      <c r="D41" s="25"/>
      <c r="E41" s="31"/>
      <c r="F41" s="27"/>
      <c r="G41" s="29">
        <v>0</v>
      </c>
      <c r="H41" s="28">
        <f t="shared" si="12"/>
        <v>0</v>
      </c>
      <c r="I41" s="71">
        <f t="shared" si="10"/>
        <v>0</v>
      </c>
      <c r="J41" s="70">
        <f t="shared" si="13"/>
        <v>0</v>
      </c>
      <c r="K41" s="70" t="str">
        <f t="shared" si="14"/>
        <v>ללא שיוך</v>
      </c>
      <c r="L41" s="90">
        <f t="shared" si="15"/>
        <v>0</v>
      </c>
      <c r="R41" s="97">
        <f t="shared" si="11"/>
        <v>0</v>
      </c>
      <c r="S41" s="96">
        <f t="shared" si="16"/>
        <v>0</v>
      </c>
      <c r="T41" s="96">
        <f t="shared" si="16"/>
        <v>0</v>
      </c>
      <c r="U41" s="97">
        <f t="shared" si="7"/>
        <v>0</v>
      </c>
    </row>
    <row r="42" spans="1:21" x14ac:dyDescent="0.25">
      <c r="A42" s="26">
        <v>41</v>
      </c>
      <c r="B42" s="27">
        <v>41</v>
      </c>
      <c r="C42" s="30"/>
      <c r="D42" s="25"/>
      <c r="E42" s="31"/>
      <c r="F42" s="27"/>
      <c r="G42" s="29">
        <v>0</v>
      </c>
      <c r="H42" s="28">
        <f t="shared" si="12"/>
        <v>0</v>
      </c>
      <c r="I42" s="71">
        <f t="shared" si="10"/>
        <v>0</v>
      </c>
      <c r="J42" s="70">
        <f t="shared" si="13"/>
        <v>0</v>
      </c>
      <c r="K42" s="70" t="str">
        <f t="shared" si="14"/>
        <v>ללא שיוך</v>
      </c>
      <c r="L42" s="90">
        <f t="shared" si="15"/>
        <v>0</v>
      </c>
      <c r="R42" s="97">
        <f t="shared" si="11"/>
        <v>0</v>
      </c>
      <c r="S42" s="96">
        <f t="shared" si="16"/>
        <v>0</v>
      </c>
      <c r="T42" s="96">
        <f t="shared" si="16"/>
        <v>0</v>
      </c>
      <c r="U42" s="97">
        <f t="shared" si="7"/>
        <v>0</v>
      </c>
    </row>
    <row r="43" spans="1:21" x14ac:dyDescent="0.25">
      <c r="A43" s="26">
        <v>42</v>
      </c>
      <c r="B43" s="27">
        <v>42</v>
      </c>
      <c r="C43" s="30"/>
      <c r="D43" s="25"/>
      <c r="E43" s="31"/>
      <c r="F43" s="27"/>
      <c r="G43" s="29">
        <v>0</v>
      </c>
      <c r="H43" s="28">
        <f t="shared" si="12"/>
        <v>0</v>
      </c>
      <c r="I43" s="71">
        <f t="shared" si="10"/>
        <v>0</v>
      </c>
      <c r="J43" s="70">
        <f t="shared" si="13"/>
        <v>0</v>
      </c>
      <c r="K43" s="70" t="str">
        <f t="shared" si="14"/>
        <v>ללא שיוך</v>
      </c>
      <c r="L43" s="90">
        <f t="shared" si="15"/>
        <v>0</v>
      </c>
      <c r="R43" s="97">
        <f t="shared" si="11"/>
        <v>0</v>
      </c>
      <c r="S43" s="96">
        <f t="shared" si="16"/>
        <v>0</v>
      </c>
      <c r="T43" s="96">
        <f t="shared" si="16"/>
        <v>0</v>
      </c>
      <c r="U43" s="97">
        <f t="shared" si="7"/>
        <v>0</v>
      </c>
    </row>
    <row r="44" spans="1:21" x14ac:dyDescent="0.25">
      <c r="A44" s="26">
        <v>43</v>
      </c>
      <c r="B44" s="27">
        <v>43</v>
      </c>
      <c r="C44" s="30"/>
      <c r="D44" s="25"/>
      <c r="E44" s="31"/>
      <c r="F44" s="27"/>
      <c r="G44" s="29">
        <v>0</v>
      </c>
      <c r="H44" s="28">
        <f t="shared" si="12"/>
        <v>0</v>
      </c>
      <c r="I44" s="71">
        <f t="shared" si="10"/>
        <v>0</v>
      </c>
      <c r="J44" s="70">
        <f t="shared" si="13"/>
        <v>0</v>
      </c>
      <c r="K44" s="70" t="str">
        <f t="shared" si="14"/>
        <v>ללא שיוך</v>
      </c>
      <c r="L44" s="90">
        <f t="shared" si="15"/>
        <v>0</v>
      </c>
      <c r="R44" s="97">
        <f t="shared" si="11"/>
        <v>0</v>
      </c>
      <c r="S44" s="96">
        <f t="shared" si="16"/>
        <v>0</v>
      </c>
      <c r="T44" s="96">
        <f t="shared" si="16"/>
        <v>0</v>
      </c>
      <c r="U44" s="97">
        <f t="shared" si="7"/>
        <v>0</v>
      </c>
    </row>
    <row r="45" spans="1:21" x14ac:dyDescent="0.25">
      <c r="A45" s="26">
        <v>44</v>
      </c>
      <c r="B45" s="27">
        <v>44</v>
      </c>
      <c r="C45" s="30"/>
      <c r="D45" s="25"/>
      <c r="E45" s="31"/>
      <c r="F45" s="27"/>
      <c r="G45" s="29">
        <v>0</v>
      </c>
      <c r="H45" s="28">
        <f t="shared" si="12"/>
        <v>0</v>
      </c>
      <c r="I45" s="71">
        <f t="shared" si="10"/>
        <v>0</v>
      </c>
      <c r="J45" s="70">
        <f t="shared" si="13"/>
        <v>0</v>
      </c>
      <c r="K45" s="70" t="str">
        <f t="shared" si="14"/>
        <v>ללא שיוך</v>
      </c>
      <c r="L45" s="90">
        <f t="shared" si="15"/>
        <v>0</v>
      </c>
      <c r="R45" s="97">
        <f t="shared" si="11"/>
        <v>0</v>
      </c>
      <c r="S45" s="96">
        <f t="shared" si="16"/>
        <v>0</v>
      </c>
      <c r="T45" s="96">
        <f t="shared" si="16"/>
        <v>0</v>
      </c>
      <c r="U45" s="97">
        <f t="shared" si="7"/>
        <v>0</v>
      </c>
    </row>
    <row r="46" spans="1:21" x14ac:dyDescent="0.25">
      <c r="A46" s="26">
        <v>45</v>
      </c>
      <c r="B46" s="27">
        <v>45</v>
      </c>
      <c r="C46" s="30"/>
      <c r="D46" s="25"/>
      <c r="E46" s="31"/>
      <c r="F46" s="27"/>
      <c r="G46" s="29">
        <v>0</v>
      </c>
      <c r="H46" s="28">
        <f t="shared" si="12"/>
        <v>0</v>
      </c>
      <c r="I46" s="71">
        <f t="shared" si="10"/>
        <v>0</v>
      </c>
      <c r="J46" s="70">
        <f t="shared" si="13"/>
        <v>0</v>
      </c>
      <c r="K46" s="70" t="str">
        <f t="shared" si="14"/>
        <v>ללא שיוך</v>
      </c>
      <c r="L46" s="90">
        <f t="shared" si="15"/>
        <v>0</v>
      </c>
      <c r="R46" s="97">
        <f t="shared" si="11"/>
        <v>0</v>
      </c>
      <c r="S46" s="96">
        <f t="shared" si="16"/>
        <v>0</v>
      </c>
      <c r="T46" s="96">
        <f t="shared" si="16"/>
        <v>0</v>
      </c>
      <c r="U46" s="97">
        <f t="shared" si="7"/>
        <v>0</v>
      </c>
    </row>
    <row r="47" spans="1:21" x14ac:dyDescent="0.25">
      <c r="A47" s="26">
        <v>46</v>
      </c>
      <c r="B47" s="27">
        <v>46</v>
      </c>
      <c r="C47" s="30"/>
      <c r="D47" s="25"/>
      <c r="E47" s="31"/>
      <c r="F47" s="27"/>
      <c r="G47" s="29">
        <v>0</v>
      </c>
      <c r="H47" s="28">
        <f t="shared" si="12"/>
        <v>0</v>
      </c>
      <c r="I47" s="71">
        <f t="shared" si="10"/>
        <v>0</v>
      </c>
      <c r="J47" s="70">
        <f t="shared" si="13"/>
        <v>0</v>
      </c>
      <c r="K47" s="70" t="str">
        <f t="shared" si="14"/>
        <v>ללא שיוך</v>
      </c>
      <c r="L47" s="90">
        <f t="shared" si="15"/>
        <v>0</v>
      </c>
      <c r="R47" s="97">
        <f t="shared" si="11"/>
        <v>0</v>
      </c>
      <c r="S47" s="96">
        <f t="shared" si="16"/>
        <v>0</v>
      </c>
      <c r="T47" s="96">
        <f t="shared" si="16"/>
        <v>0</v>
      </c>
      <c r="U47" s="97">
        <f t="shared" si="7"/>
        <v>0</v>
      </c>
    </row>
    <row r="48" spans="1:21" x14ac:dyDescent="0.25">
      <c r="A48" s="26">
        <v>47</v>
      </c>
      <c r="B48" s="27">
        <v>47</v>
      </c>
      <c r="C48" s="30"/>
      <c r="D48" s="25"/>
      <c r="E48" s="31"/>
      <c r="F48" s="27"/>
      <c r="G48" s="29">
        <v>0</v>
      </c>
      <c r="H48" s="28">
        <f t="shared" si="12"/>
        <v>0</v>
      </c>
      <c r="I48" s="71">
        <f t="shared" si="10"/>
        <v>0</v>
      </c>
      <c r="J48" s="70">
        <f t="shared" si="13"/>
        <v>0</v>
      </c>
      <c r="K48" s="70" t="str">
        <f t="shared" si="14"/>
        <v>ללא שיוך</v>
      </c>
      <c r="L48" s="90">
        <f t="shared" si="15"/>
        <v>0</v>
      </c>
      <c r="R48" s="97">
        <f t="shared" si="11"/>
        <v>0</v>
      </c>
      <c r="S48" s="96">
        <f t="shared" si="16"/>
        <v>0</v>
      </c>
      <c r="T48" s="96">
        <f t="shared" si="16"/>
        <v>0</v>
      </c>
      <c r="U48" s="97">
        <f t="shared" si="7"/>
        <v>0</v>
      </c>
    </row>
    <row r="49" spans="1:21" x14ac:dyDescent="0.25">
      <c r="A49" s="26">
        <v>48</v>
      </c>
      <c r="B49" s="27">
        <v>48</v>
      </c>
      <c r="C49" s="30"/>
      <c r="D49" s="25"/>
      <c r="E49" s="31"/>
      <c r="F49" s="27"/>
      <c r="G49" s="29">
        <v>0</v>
      </c>
      <c r="H49" s="28">
        <f t="shared" si="12"/>
        <v>0</v>
      </c>
      <c r="I49" s="71">
        <f t="shared" si="10"/>
        <v>0</v>
      </c>
      <c r="J49" s="70">
        <f t="shared" si="13"/>
        <v>0</v>
      </c>
      <c r="K49" s="70" t="str">
        <f t="shared" si="14"/>
        <v>ללא שיוך</v>
      </c>
      <c r="L49" s="90">
        <f t="shared" si="15"/>
        <v>0</v>
      </c>
      <c r="R49" s="97">
        <f t="shared" si="11"/>
        <v>0</v>
      </c>
      <c r="S49" s="96">
        <f t="shared" si="16"/>
        <v>0</v>
      </c>
      <c r="T49" s="96">
        <f t="shared" si="16"/>
        <v>0</v>
      </c>
      <c r="U49" s="97">
        <f t="shared" si="7"/>
        <v>0</v>
      </c>
    </row>
    <row r="50" spans="1:21" x14ac:dyDescent="0.25">
      <c r="A50" s="26">
        <v>49</v>
      </c>
      <c r="B50" s="27">
        <v>49</v>
      </c>
      <c r="C50" s="30"/>
      <c r="D50" s="25"/>
      <c r="E50" s="31"/>
      <c r="F50" s="27"/>
      <c r="G50" s="29">
        <v>0</v>
      </c>
      <c r="H50" s="28">
        <f t="shared" si="12"/>
        <v>0</v>
      </c>
      <c r="I50" s="71">
        <f t="shared" si="10"/>
        <v>0</v>
      </c>
      <c r="J50" s="70">
        <f t="shared" si="13"/>
        <v>0</v>
      </c>
      <c r="K50" s="70" t="str">
        <f t="shared" si="14"/>
        <v>ללא שיוך</v>
      </c>
      <c r="L50" s="90">
        <f t="shared" si="15"/>
        <v>0</v>
      </c>
      <c r="R50" s="97">
        <f t="shared" si="11"/>
        <v>0</v>
      </c>
      <c r="S50" s="96">
        <f t="shared" si="16"/>
        <v>0</v>
      </c>
      <c r="T50" s="96">
        <f t="shared" si="16"/>
        <v>0</v>
      </c>
      <c r="U50" s="97">
        <f t="shared" si="7"/>
        <v>0</v>
      </c>
    </row>
    <row r="51" spans="1:21" x14ac:dyDescent="0.25">
      <c r="A51" s="26">
        <v>50</v>
      </c>
      <c r="B51" s="27">
        <v>50</v>
      </c>
      <c r="C51" s="30"/>
      <c r="D51" s="25"/>
      <c r="E51" s="31"/>
      <c r="F51" s="27"/>
      <c r="G51" s="29">
        <v>0</v>
      </c>
      <c r="H51" s="28">
        <f t="shared" si="12"/>
        <v>0</v>
      </c>
      <c r="I51" s="71">
        <f t="shared" si="10"/>
        <v>0</v>
      </c>
      <c r="J51" s="70">
        <f t="shared" si="13"/>
        <v>0</v>
      </c>
      <c r="K51" s="70" t="str">
        <f t="shared" si="14"/>
        <v>ללא שיוך</v>
      </c>
      <c r="L51" s="90">
        <f t="shared" si="15"/>
        <v>0</v>
      </c>
      <c r="R51" s="97">
        <f t="shared" si="11"/>
        <v>0</v>
      </c>
      <c r="S51" s="96">
        <f t="shared" si="16"/>
        <v>0</v>
      </c>
      <c r="T51" s="96">
        <f t="shared" si="16"/>
        <v>0</v>
      </c>
      <c r="U51" s="97">
        <f t="shared" si="7"/>
        <v>0</v>
      </c>
    </row>
    <row r="52" spans="1:21" x14ac:dyDescent="0.25">
      <c r="A52" s="26">
        <v>51</v>
      </c>
      <c r="B52" s="27">
        <v>51</v>
      </c>
      <c r="C52" s="30"/>
      <c r="D52" s="25"/>
      <c r="E52" s="31"/>
      <c r="F52" s="27"/>
      <c r="G52" s="29">
        <v>0</v>
      </c>
      <c r="H52" s="28">
        <f t="shared" si="12"/>
        <v>0</v>
      </c>
      <c r="I52" s="71">
        <f t="shared" si="10"/>
        <v>0</v>
      </c>
      <c r="J52" s="70">
        <f t="shared" si="13"/>
        <v>0</v>
      </c>
      <c r="K52" s="70" t="str">
        <f t="shared" si="14"/>
        <v>ללא שיוך</v>
      </c>
      <c r="L52" s="90">
        <f t="shared" si="15"/>
        <v>0</v>
      </c>
      <c r="R52" s="97">
        <f t="shared" si="11"/>
        <v>0</v>
      </c>
      <c r="S52" s="96">
        <f t="shared" si="16"/>
        <v>0</v>
      </c>
      <c r="T52" s="96">
        <f t="shared" si="16"/>
        <v>0</v>
      </c>
      <c r="U52" s="97">
        <f t="shared" si="7"/>
        <v>0</v>
      </c>
    </row>
    <row r="53" spans="1:21" x14ac:dyDescent="0.25">
      <c r="A53" s="26">
        <v>52</v>
      </c>
      <c r="B53" s="27">
        <v>52</v>
      </c>
      <c r="C53" s="30"/>
      <c r="D53" s="25"/>
      <c r="E53" s="31"/>
      <c r="F53" s="27"/>
      <c r="G53" s="29">
        <v>0</v>
      </c>
      <c r="H53" s="28">
        <f t="shared" si="12"/>
        <v>0</v>
      </c>
      <c r="I53" s="71">
        <f t="shared" si="10"/>
        <v>0</v>
      </c>
      <c r="J53" s="70">
        <f t="shared" si="13"/>
        <v>0</v>
      </c>
      <c r="K53" s="70" t="str">
        <f t="shared" si="14"/>
        <v>ללא שיוך</v>
      </c>
      <c r="L53" s="90">
        <f t="shared" si="15"/>
        <v>0</v>
      </c>
      <c r="R53" s="97">
        <f t="shared" si="11"/>
        <v>0</v>
      </c>
      <c r="S53" s="96">
        <f t="shared" si="16"/>
        <v>0</v>
      </c>
      <c r="T53" s="96">
        <f t="shared" si="16"/>
        <v>0</v>
      </c>
      <c r="U53" s="97">
        <f t="shared" si="7"/>
        <v>0</v>
      </c>
    </row>
    <row r="54" spans="1:21" x14ac:dyDescent="0.25">
      <c r="A54" s="26">
        <v>53</v>
      </c>
      <c r="B54" s="27">
        <v>53</v>
      </c>
      <c r="C54" s="30"/>
      <c r="D54" s="25"/>
      <c r="E54" s="31"/>
      <c r="F54" s="27"/>
      <c r="G54" s="29">
        <v>0</v>
      </c>
      <c r="H54" s="28">
        <f t="shared" si="12"/>
        <v>0</v>
      </c>
      <c r="I54" s="71">
        <f t="shared" si="10"/>
        <v>0</v>
      </c>
      <c r="J54" s="70">
        <f t="shared" si="13"/>
        <v>0</v>
      </c>
      <c r="K54" s="70" t="str">
        <f t="shared" si="14"/>
        <v>ללא שיוך</v>
      </c>
      <c r="L54" s="90">
        <f t="shared" si="15"/>
        <v>0</v>
      </c>
      <c r="R54" s="97">
        <f t="shared" si="11"/>
        <v>0</v>
      </c>
      <c r="S54" s="96">
        <f t="shared" si="16"/>
        <v>0</v>
      </c>
      <c r="T54" s="96">
        <f t="shared" si="16"/>
        <v>0</v>
      </c>
      <c r="U54" s="97">
        <f t="shared" si="7"/>
        <v>0</v>
      </c>
    </row>
    <row r="55" spans="1:21" x14ac:dyDescent="0.25">
      <c r="A55" s="26">
        <v>54</v>
      </c>
      <c r="B55" s="27">
        <v>54</v>
      </c>
      <c r="C55" s="30"/>
      <c r="D55" s="25"/>
      <c r="E55" s="31"/>
      <c r="F55" s="27"/>
      <c r="G55" s="29">
        <v>0</v>
      </c>
      <c r="H55" s="28">
        <f t="shared" si="12"/>
        <v>0</v>
      </c>
      <c r="I55" s="71">
        <f t="shared" si="10"/>
        <v>0</v>
      </c>
      <c r="J55" s="70">
        <f t="shared" si="13"/>
        <v>0</v>
      </c>
      <c r="K55" s="70" t="str">
        <f t="shared" si="14"/>
        <v>ללא שיוך</v>
      </c>
      <c r="L55" s="90">
        <f t="shared" si="15"/>
        <v>0</v>
      </c>
      <c r="R55" s="97">
        <f t="shared" si="11"/>
        <v>0</v>
      </c>
      <c r="S55" s="96">
        <f t="shared" si="16"/>
        <v>0</v>
      </c>
      <c r="T55" s="96">
        <f t="shared" si="16"/>
        <v>0</v>
      </c>
      <c r="U55" s="97">
        <f t="shared" si="7"/>
        <v>0</v>
      </c>
    </row>
    <row r="56" spans="1:21" x14ac:dyDescent="0.25">
      <c r="A56" s="26">
        <v>55</v>
      </c>
      <c r="B56" s="27">
        <v>55</v>
      </c>
      <c r="C56" s="30"/>
      <c r="D56" s="25"/>
      <c r="E56" s="31"/>
      <c r="F56" s="27"/>
      <c r="G56" s="29">
        <v>0</v>
      </c>
      <c r="H56" s="28">
        <f t="shared" si="12"/>
        <v>0</v>
      </c>
      <c r="I56" s="71">
        <f t="shared" si="10"/>
        <v>0</v>
      </c>
      <c r="J56" s="70">
        <f t="shared" si="13"/>
        <v>0</v>
      </c>
      <c r="K56" s="70" t="str">
        <f t="shared" si="14"/>
        <v>ללא שיוך</v>
      </c>
      <c r="L56" s="90">
        <f t="shared" si="15"/>
        <v>0</v>
      </c>
      <c r="R56" s="97">
        <f t="shared" si="11"/>
        <v>0</v>
      </c>
      <c r="S56" s="96">
        <f t="shared" si="16"/>
        <v>0</v>
      </c>
      <c r="T56" s="96">
        <f t="shared" si="16"/>
        <v>0</v>
      </c>
      <c r="U56" s="97">
        <f t="shared" si="7"/>
        <v>0</v>
      </c>
    </row>
    <row r="57" spans="1:21" x14ac:dyDescent="0.25">
      <c r="A57" s="26">
        <v>56</v>
      </c>
      <c r="B57" s="27">
        <v>56</v>
      </c>
      <c r="C57" s="30"/>
      <c r="D57" s="25"/>
      <c r="E57" s="31"/>
      <c r="F57" s="27"/>
      <c r="G57" s="29">
        <v>0</v>
      </c>
      <c r="H57" s="28">
        <f t="shared" si="12"/>
        <v>0</v>
      </c>
      <c r="I57" s="71">
        <f t="shared" si="10"/>
        <v>0</v>
      </c>
      <c r="J57" s="70">
        <f t="shared" si="13"/>
        <v>0</v>
      </c>
      <c r="K57" s="70" t="str">
        <f t="shared" si="14"/>
        <v>ללא שיוך</v>
      </c>
      <c r="L57" s="90">
        <f t="shared" si="15"/>
        <v>0</v>
      </c>
      <c r="R57" s="97">
        <f t="shared" si="11"/>
        <v>0</v>
      </c>
      <c r="S57" s="96">
        <f t="shared" si="16"/>
        <v>0</v>
      </c>
      <c r="T57" s="96">
        <f t="shared" si="16"/>
        <v>0</v>
      </c>
      <c r="U57" s="97">
        <f t="shared" si="7"/>
        <v>0</v>
      </c>
    </row>
    <row r="58" spans="1:21" x14ac:dyDescent="0.25">
      <c r="A58" s="26">
        <v>57</v>
      </c>
      <c r="B58" s="27">
        <v>57</v>
      </c>
      <c r="C58" s="30"/>
      <c r="D58" s="25"/>
      <c r="E58" s="31"/>
      <c r="F58" s="27"/>
      <c r="G58" s="29">
        <v>0</v>
      </c>
      <c r="H58" s="28">
        <f t="shared" si="12"/>
        <v>0</v>
      </c>
      <c r="I58" s="71">
        <f t="shared" si="10"/>
        <v>0</v>
      </c>
      <c r="J58" s="70">
        <f t="shared" si="13"/>
        <v>0</v>
      </c>
      <c r="K58" s="70" t="str">
        <f t="shared" si="14"/>
        <v>ללא שיוך</v>
      </c>
      <c r="L58" s="90">
        <f t="shared" si="15"/>
        <v>0</v>
      </c>
      <c r="R58" s="97">
        <f t="shared" si="11"/>
        <v>0</v>
      </c>
      <c r="S58" s="96">
        <f t="shared" si="16"/>
        <v>0</v>
      </c>
      <c r="T58" s="96">
        <f t="shared" si="16"/>
        <v>0</v>
      </c>
      <c r="U58" s="97">
        <f t="shared" si="7"/>
        <v>0</v>
      </c>
    </row>
    <row r="59" spans="1:21" x14ac:dyDescent="0.25">
      <c r="A59" s="26">
        <v>58</v>
      </c>
      <c r="B59" s="27">
        <v>58</v>
      </c>
      <c r="C59" s="30"/>
      <c r="D59" s="25"/>
      <c r="E59" s="31"/>
      <c r="F59" s="27"/>
      <c r="G59" s="29">
        <v>0</v>
      </c>
      <c r="H59" s="28">
        <f t="shared" si="12"/>
        <v>0</v>
      </c>
      <c r="I59" s="71">
        <f t="shared" si="10"/>
        <v>0</v>
      </c>
      <c r="J59" s="70">
        <f t="shared" si="13"/>
        <v>0</v>
      </c>
      <c r="K59" s="70" t="str">
        <f t="shared" si="14"/>
        <v>ללא שיוך</v>
      </c>
      <c r="L59" s="90">
        <f t="shared" si="15"/>
        <v>0</v>
      </c>
      <c r="R59" s="97">
        <f t="shared" si="11"/>
        <v>0</v>
      </c>
      <c r="S59" s="96">
        <f t="shared" si="16"/>
        <v>0</v>
      </c>
      <c r="T59" s="96">
        <f t="shared" si="16"/>
        <v>0</v>
      </c>
      <c r="U59" s="97">
        <f t="shared" si="7"/>
        <v>0</v>
      </c>
    </row>
    <row r="60" spans="1:21" x14ac:dyDescent="0.25">
      <c r="A60" s="26">
        <v>59</v>
      </c>
      <c r="B60" s="27">
        <v>59</v>
      </c>
      <c r="C60" s="30"/>
      <c r="D60" s="25"/>
      <c r="E60" s="31"/>
      <c r="F60" s="27"/>
      <c r="G60" s="29">
        <v>0</v>
      </c>
      <c r="H60" s="28">
        <f t="shared" si="12"/>
        <v>0</v>
      </c>
      <c r="I60" s="71">
        <f t="shared" si="10"/>
        <v>0</v>
      </c>
      <c r="J60" s="70">
        <f t="shared" si="13"/>
        <v>0</v>
      </c>
      <c r="K60" s="70" t="str">
        <f t="shared" si="14"/>
        <v>ללא שיוך</v>
      </c>
      <c r="L60" s="90">
        <f t="shared" si="15"/>
        <v>0</v>
      </c>
      <c r="R60" s="97">
        <f t="shared" si="11"/>
        <v>0</v>
      </c>
      <c r="S60" s="96">
        <f t="shared" si="16"/>
        <v>0</v>
      </c>
      <c r="T60" s="96">
        <f t="shared" si="16"/>
        <v>0</v>
      </c>
      <c r="U60" s="97">
        <f t="shared" si="7"/>
        <v>0</v>
      </c>
    </row>
    <row r="61" spans="1:21" x14ac:dyDescent="0.25">
      <c r="A61" s="26">
        <v>60</v>
      </c>
      <c r="B61" s="27">
        <v>60</v>
      </c>
      <c r="C61" s="30"/>
      <c r="D61" s="25"/>
      <c r="E61" s="31"/>
      <c r="F61" s="27"/>
      <c r="G61" s="29">
        <v>0</v>
      </c>
      <c r="H61" s="28">
        <f t="shared" si="12"/>
        <v>0</v>
      </c>
      <c r="I61" s="71">
        <f t="shared" si="10"/>
        <v>0</v>
      </c>
      <c r="J61" s="70">
        <f t="shared" si="13"/>
        <v>0</v>
      </c>
      <c r="K61" s="70" t="str">
        <f t="shared" si="14"/>
        <v>ללא שיוך</v>
      </c>
      <c r="L61" s="90">
        <f t="shared" si="15"/>
        <v>0</v>
      </c>
      <c r="R61" s="97">
        <f t="shared" si="11"/>
        <v>0</v>
      </c>
      <c r="S61" s="96">
        <f t="shared" si="16"/>
        <v>0</v>
      </c>
      <c r="T61" s="96">
        <f t="shared" si="16"/>
        <v>0</v>
      </c>
      <c r="U61" s="97">
        <f t="shared" si="7"/>
        <v>0</v>
      </c>
    </row>
  </sheetData>
  <sheetProtection algorithmName="SHA-512" hashValue="4cQStHrJO9TK16oLRZ8HG4mccyuwZWN+ItTRcmvQFfFEF5kWNoOawG8m3DhpGnn31bnNvp9THMSdlEU648k8OA==" saltValue="0M4E086FIuDlPsnToSbtRQ==" spinCount="100000" sheet="1" objects="1" scenarios="1"/>
  <protectedRanges>
    <protectedRange algorithmName="SHA-512" hashValue="26erf7cD1V+AXTzguy0MRJqw/5j9WIWyM0HWlcQN11JRjpIoGmXXDDMmK0L7iQIlgaIH+XkRPDHa4gmYYNIKaA==" saltValue="ARAsX3oNnIXL/N1OWLyKXQ==" spinCount="100000" sqref="B2:B61" name="עודפים"/>
    <protectedRange algorithmName="SHA-512" hashValue="f5z8GAh5+VOLCIj7hb+8hA2j47buASao9Ptv3Q31liKu0UvCk98PaLrL2WN0QHAWzyp03ZVvz8ivhwQDdRenjA==" saltValue="vJFMhh/CaQ/E0fx7DlWIQg==" spinCount="100000" sqref="C2:C61" name="אות"/>
    <protectedRange algorithmName="SHA-512" hashValue="IafB1VolJALtnNGr9fRAwjgHQFM38gc3DD5ljCwh5x7gTcUz5f9qARfcbNXkZoCkaRuT+flEE8m+lwioUlKr/Q==" saltValue="BB0VJMG2XecbkLbgPcIjOA==" spinCount="100000" sqref="D2:D61" name="כיתוב"/>
    <protectedRange algorithmName="SHA-512" hashValue="JiCy89UtaGEsEKVVmt3O22NbyiCYayzcDSHMwA2Wd2jx9d2Io7lx8aAa37mc840eTAGc2pQdxPA1tUzqTlOgDg==" saltValue="RWpFsd1TlQA43RF3VG14Xg==" spinCount="100000" sqref="F2:F61" name="שיוך פוליטי"/>
    <protectedRange algorithmName="SHA-512" hashValue="aZpEzuH0iz8JY/F+orLNIZMRu5BfRgYy7JDBnIwebvkPerxW//ptjXCdSJWQ4n4oXbl2F1vDMAqR79l9JswUBA==" saltValue="TfsSBAFmQE1dw0etuWrr0A==" spinCount="100000" sqref="G2:G61" name="קולות"/>
    <protectedRange algorithmName="SHA-512" hashValue="NlMDnFDwteE++i9Vr1asp5x8BXd2/lsPGTog1d1yQDuQ+z7nYHUXTR5vbZQ5DjTFogVHtpbLv8PY+XIXdPwchg==" saltValue="SbZZL0ojGNlSmqzvE1V2lQ==" spinCount="100000" sqref="E2:E61" name="קיצור"/>
    <protectedRange algorithmName="SHA-512" hashValue="2L8AEXfe772TZbPTY0muaupVyOg7smRA840qdE4D/AeasTtVBxMVVIbQhTFJrYcFj4zJehF0g2PwifzdskOwBA==" saltValue="BA8cgZl/ds/7+uQVeHyAEw==" spinCount="100000" sqref="O2:O3" name="נתוני בסיס"/>
    <protectedRange algorithmName="SHA-512" hashValue="p9gVxlmc9X7TMFYw3/RcOEhN7cIuOFw84HNkbPB8zgAfiqAgwO3Ri6aIgdnVhaWSLdrqxipfqUY/+kXyG7U6Tg==" saltValue="zmZfQqjfjbnds7phdUOHrg==" spinCount="100000" sqref="O4" name="בעלי זכות בחירה"/>
    <protectedRange algorithmName="SHA-512" hashValue="iSrPDLdG6GlNpkFQpUdfXFK+gwVXnUjK2rO737Ex9Mj+73WArHB5/2BuThMuB1JgxnmfMIXp3cEoaQV1i8Esvw==" saltValue="15MBtv9cFHBU61reH/1X9w==" spinCount="100000" sqref="O5" name="פסולים"/>
  </protectedRanges>
  <mergeCells count="7">
    <mergeCell ref="N23:O23"/>
    <mergeCell ref="N24:O26"/>
    <mergeCell ref="N1:O1"/>
    <mergeCell ref="N20:O20"/>
    <mergeCell ref="N21:O21"/>
    <mergeCell ref="N22:O22"/>
    <mergeCell ref="N15:O1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BK63"/>
  <sheetViews>
    <sheetView rightToLeft="1" workbookViewId="0">
      <pane xSplit="2" ySplit="3" topLeftCell="C4" activePane="bottomRight" state="frozen"/>
      <selection activeCell="N6" sqref="N6"/>
      <selection pane="topRight" activeCell="N6" sqref="N6"/>
      <selection pane="bottomLeft" activeCell="N6" sqref="N6"/>
      <selection pane="bottomRight" activeCell="D4" sqref="D4"/>
    </sheetView>
  </sheetViews>
  <sheetFormatPr defaultColWidth="8.75" defaultRowHeight="14.25" x14ac:dyDescent="0.2"/>
  <cols>
    <col min="1" max="62" width="8.75" style="95"/>
    <col min="63" max="63" width="8.75" style="124"/>
    <col min="64" max="16384" width="8.75" style="95"/>
  </cols>
  <sheetData>
    <row r="1" spans="1:63" ht="15" x14ac:dyDescent="0.25">
      <c r="A1" s="96"/>
      <c r="B1" s="62" t="s">
        <v>80</v>
      </c>
      <c r="C1" s="62">
        <v>1</v>
      </c>
      <c r="D1" s="62">
        <v>2</v>
      </c>
      <c r="E1" s="62">
        <v>3</v>
      </c>
      <c r="F1" s="62">
        <v>4</v>
      </c>
      <c r="G1" s="62">
        <v>5</v>
      </c>
      <c r="H1" s="62">
        <v>6</v>
      </c>
      <c r="I1" s="62">
        <v>7</v>
      </c>
      <c r="J1" s="62">
        <v>8</v>
      </c>
      <c r="K1" s="62">
        <v>9</v>
      </c>
      <c r="L1" s="62">
        <v>10</v>
      </c>
      <c r="M1" s="62">
        <v>11</v>
      </c>
      <c r="N1" s="62">
        <v>12</v>
      </c>
      <c r="O1" s="62">
        <v>13</v>
      </c>
      <c r="P1" s="62">
        <v>14</v>
      </c>
      <c r="Q1" s="62">
        <v>15</v>
      </c>
      <c r="R1" s="62">
        <v>16</v>
      </c>
      <c r="S1" s="62">
        <v>17</v>
      </c>
      <c r="T1" s="62">
        <v>18</v>
      </c>
      <c r="U1" s="62">
        <v>19</v>
      </c>
      <c r="V1" s="62">
        <v>20</v>
      </c>
      <c r="W1" s="62">
        <v>21</v>
      </c>
      <c r="X1" s="62">
        <v>22</v>
      </c>
      <c r="Y1" s="62">
        <v>23</v>
      </c>
      <c r="Z1" s="62">
        <v>24</v>
      </c>
      <c r="AA1" s="62">
        <v>25</v>
      </c>
      <c r="AB1" s="62">
        <v>26</v>
      </c>
      <c r="AC1" s="62">
        <v>27</v>
      </c>
      <c r="AD1" s="62">
        <v>28</v>
      </c>
      <c r="AE1" s="62">
        <v>29</v>
      </c>
      <c r="AF1" s="62">
        <v>30</v>
      </c>
      <c r="AG1" s="62">
        <v>31</v>
      </c>
      <c r="AH1" s="62">
        <v>32</v>
      </c>
      <c r="AI1" s="62">
        <v>33</v>
      </c>
      <c r="AJ1" s="62">
        <v>34</v>
      </c>
      <c r="AK1" s="62">
        <v>35</v>
      </c>
      <c r="AL1" s="62">
        <v>36</v>
      </c>
      <c r="AM1" s="62">
        <v>37</v>
      </c>
      <c r="AN1" s="62">
        <v>38</v>
      </c>
      <c r="AO1" s="62">
        <v>39</v>
      </c>
      <c r="AP1" s="62">
        <v>40</v>
      </c>
      <c r="AQ1" s="62">
        <v>41</v>
      </c>
      <c r="AR1" s="62">
        <v>42</v>
      </c>
      <c r="AS1" s="62">
        <v>43</v>
      </c>
      <c r="AT1" s="62">
        <v>44</v>
      </c>
      <c r="AU1" s="62">
        <v>45</v>
      </c>
      <c r="AV1" s="62">
        <v>46</v>
      </c>
      <c r="AW1" s="62">
        <v>47</v>
      </c>
      <c r="AX1" s="62">
        <v>48</v>
      </c>
      <c r="AY1" s="62">
        <v>49</v>
      </c>
      <c r="AZ1" s="62">
        <v>50</v>
      </c>
      <c r="BA1" s="62">
        <v>51</v>
      </c>
      <c r="BB1" s="62">
        <v>52</v>
      </c>
      <c r="BC1" s="62">
        <v>53</v>
      </c>
      <c r="BD1" s="62">
        <v>54</v>
      </c>
      <c r="BE1" s="62">
        <v>55</v>
      </c>
      <c r="BF1" s="62">
        <v>56</v>
      </c>
      <c r="BG1" s="62">
        <v>57</v>
      </c>
      <c r="BH1" s="62">
        <v>58</v>
      </c>
      <c r="BI1" s="62">
        <v>59</v>
      </c>
      <c r="BJ1" s="62">
        <v>60</v>
      </c>
    </row>
    <row r="2" spans="1:63" s="127" customFormat="1" ht="15" x14ac:dyDescent="0.25">
      <c r="A2" s="96"/>
      <c r="B2" s="62" t="s">
        <v>79</v>
      </c>
      <c r="C2" s="125" t="s">
        <v>74</v>
      </c>
      <c r="D2" s="125" t="s">
        <v>75</v>
      </c>
      <c r="E2" s="125" t="s">
        <v>76</v>
      </c>
      <c r="F2" s="125" t="s">
        <v>77</v>
      </c>
      <c r="G2" s="125" t="s">
        <v>78</v>
      </c>
      <c r="H2" s="125" t="s">
        <v>6</v>
      </c>
      <c r="I2" s="125" t="s">
        <v>0</v>
      </c>
      <c r="J2" s="125" t="s">
        <v>62</v>
      </c>
      <c r="K2" s="125" t="s">
        <v>63</v>
      </c>
      <c r="L2" s="125" t="s">
        <v>101</v>
      </c>
      <c r="M2" s="125" t="s">
        <v>102</v>
      </c>
      <c r="N2" s="125" t="s">
        <v>38</v>
      </c>
      <c r="O2" s="125" t="s">
        <v>64</v>
      </c>
      <c r="P2" s="125" t="s">
        <v>115</v>
      </c>
      <c r="Q2" s="125" t="s">
        <v>103</v>
      </c>
      <c r="R2" s="125" t="s">
        <v>104</v>
      </c>
      <c r="S2" s="125" t="s">
        <v>39</v>
      </c>
      <c r="T2" s="125" t="s">
        <v>105</v>
      </c>
      <c r="U2" s="125" t="s">
        <v>106</v>
      </c>
      <c r="V2" s="125" t="s">
        <v>116</v>
      </c>
      <c r="W2" s="125" t="s">
        <v>117</v>
      </c>
      <c r="X2" s="125" t="s">
        <v>108</v>
      </c>
      <c r="Y2" s="125"/>
      <c r="Z2" s="125" t="s">
        <v>40</v>
      </c>
      <c r="AA2" s="125" t="s">
        <v>41</v>
      </c>
      <c r="AB2" s="125" t="s">
        <v>110</v>
      </c>
      <c r="AC2" s="125" t="s">
        <v>42</v>
      </c>
      <c r="AD2" s="125" t="s">
        <v>109</v>
      </c>
      <c r="AE2" s="125" t="s">
        <v>43</v>
      </c>
      <c r="AF2" s="125" t="s">
        <v>47</v>
      </c>
      <c r="AG2" s="125" t="s">
        <v>46</v>
      </c>
      <c r="AH2" s="125" t="s">
        <v>111</v>
      </c>
      <c r="AI2" s="125" t="s">
        <v>118</v>
      </c>
      <c r="AJ2" s="125" t="s">
        <v>119</v>
      </c>
      <c r="AK2" s="125" t="s">
        <v>44</v>
      </c>
      <c r="AL2" s="125" t="s">
        <v>113</v>
      </c>
      <c r="AM2" s="125" t="s">
        <v>114</v>
      </c>
      <c r="AN2" s="125" t="s">
        <v>24</v>
      </c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6"/>
    </row>
    <row r="3" spans="1:63" ht="15" x14ac:dyDescent="0.25">
      <c r="A3" s="96"/>
      <c r="B3" s="62" t="s">
        <v>21</v>
      </c>
      <c r="C3" s="63">
        <f t="shared" ref="C3:AH3" si="0">SUM(C4:C1048576)</f>
        <v>123263</v>
      </c>
      <c r="D3" s="63">
        <f t="shared" si="0"/>
        <v>115107</v>
      </c>
      <c r="E3" s="63">
        <f t="shared" si="0"/>
        <v>28635</v>
      </c>
      <c r="F3" s="63">
        <f t="shared" si="0"/>
        <v>51507</v>
      </c>
      <c r="G3" s="63">
        <f t="shared" si="0"/>
        <v>0</v>
      </c>
      <c r="H3" s="63">
        <f t="shared" si="0"/>
        <v>0</v>
      </c>
      <c r="I3" s="63">
        <f t="shared" si="0"/>
        <v>0</v>
      </c>
      <c r="J3" s="63">
        <f t="shared" si="0"/>
        <v>0</v>
      </c>
      <c r="K3" s="63">
        <f t="shared" si="0"/>
        <v>0</v>
      </c>
      <c r="L3" s="63">
        <f t="shared" si="0"/>
        <v>0</v>
      </c>
      <c r="M3" s="63">
        <f t="shared" si="0"/>
        <v>0</v>
      </c>
      <c r="N3" s="63">
        <f t="shared" si="0"/>
        <v>0</v>
      </c>
      <c r="O3" s="63">
        <f t="shared" si="0"/>
        <v>0</v>
      </c>
      <c r="P3" s="63">
        <f t="shared" si="0"/>
        <v>0</v>
      </c>
      <c r="Q3" s="63">
        <f t="shared" si="0"/>
        <v>0</v>
      </c>
      <c r="R3" s="63">
        <f t="shared" si="0"/>
        <v>0</v>
      </c>
      <c r="S3" s="63">
        <f t="shared" si="0"/>
        <v>0</v>
      </c>
      <c r="T3" s="63">
        <f t="shared" si="0"/>
        <v>0</v>
      </c>
      <c r="U3" s="63">
        <f t="shared" si="0"/>
        <v>0</v>
      </c>
      <c r="V3" s="63">
        <f t="shared" si="0"/>
        <v>0</v>
      </c>
      <c r="W3" s="63">
        <f t="shared" si="0"/>
        <v>0</v>
      </c>
      <c r="X3" s="63">
        <f t="shared" si="0"/>
        <v>0</v>
      </c>
      <c r="Y3" s="63">
        <f t="shared" si="0"/>
        <v>0</v>
      </c>
      <c r="Z3" s="63">
        <f t="shared" si="0"/>
        <v>0</v>
      </c>
      <c r="AA3" s="63">
        <f t="shared" si="0"/>
        <v>0</v>
      </c>
      <c r="AB3" s="63">
        <f t="shared" si="0"/>
        <v>0</v>
      </c>
      <c r="AC3" s="63">
        <f t="shared" si="0"/>
        <v>0</v>
      </c>
      <c r="AD3" s="63">
        <f t="shared" si="0"/>
        <v>0</v>
      </c>
      <c r="AE3" s="63">
        <f t="shared" si="0"/>
        <v>0</v>
      </c>
      <c r="AF3" s="63">
        <f t="shared" si="0"/>
        <v>0</v>
      </c>
      <c r="AG3" s="63">
        <f t="shared" si="0"/>
        <v>0</v>
      </c>
      <c r="AH3" s="63">
        <f t="shared" si="0"/>
        <v>0</v>
      </c>
      <c r="AI3" s="63">
        <f t="shared" ref="AI3:BJ3" si="1">SUM(AI4:AI1048576)</f>
        <v>0</v>
      </c>
      <c r="AJ3" s="63">
        <f t="shared" si="1"/>
        <v>0</v>
      </c>
      <c r="AK3" s="63">
        <f t="shared" si="1"/>
        <v>0</v>
      </c>
      <c r="AL3" s="63">
        <f t="shared" si="1"/>
        <v>0</v>
      </c>
      <c r="AM3" s="63">
        <f t="shared" si="1"/>
        <v>0</v>
      </c>
      <c r="AN3" s="63">
        <f t="shared" si="1"/>
        <v>0</v>
      </c>
      <c r="AO3" s="63">
        <f t="shared" si="1"/>
        <v>0</v>
      </c>
      <c r="AP3" s="63">
        <f t="shared" si="1"/>
        <v>0</v>
      </c>
      <c r="AQ3" s="63">
        <f t="shared" si="1"/>
        <v>0</v>
      </c>
      <c r="AR3" s="63">
        <f t="shared" si="1"/>
        <v>0</v>
      </c>
      <c r="AS3" s="63">
        <f t="shared" si="1"/>
        <v>0</v>
      </c>
      <c r="AT3" s="63">
        <f t="shared" si="1"/>
        <v>0</v>
      </c>
      <c r="AU3" s="63">
        <f t="shared" si="1"/>
        <v>0</v>
      </c>
      <c r="AV3" s="63">
        <f t="shared" si="1"/>
        <v>0</v>
      </c>
      <c r="AW3" s="63">
        <f t="shared" si="1"/>
        <v>0</v>
      </c>
      <c r="AX3" s="63">
        <f t="shared" si="1"/>
        <v>0</v>
      </c>
      <c r="AY3" s="63">
        <f t="shared" si="1"/>
        <v>0</v>
      </c>
      <c r="AZ3" s="63">
        <f t="shared" si="1"/>
        <v>0</v>
      </c>
      <c r="BA3" s="63">
        <f t="shared" si="1"/>
        <v>0</v>
      </c>
      <c r="BB3" s="63">
        <f t="shared" si="1"/>
        <v>0</v>
      </c>
      <c r="BC3" s="63">
        <f t="shared" si="1"/>
        <v>0</v>
      </c>
      <c r="BD3" s="63">
        <f t="shared" si="1"/>
        <v>0</v>
      </c>
      <c r="BE3" s="63">
        <f t="shared" si="1"/>
        <v>0</v>
      </c>
      <c r="BF3" s="63">
        <f t="shared" si="1"/>
        <v>0</v>
      </c>
      <c r="BG3" s="63">
        <f t="shared" si="1"/>
        <v>0</v>
      </c>
      <c r="BH3" s="63">
        <f t="shared" si="1"/>
        <v>0</v>
      </c>
      <c r="BI3" s="63">
        <f t="shared" si="1"/>
        <v>0</v>
      </c>
      <c r="BJ3" s="63">
        <f t="shared" si="1"/>
        <v>0</v>
      </c>
    </row>
    <row r="4" spans="1:63" ht="15" x14ac:dyDescent="0.25">
      <c r="A4" s="62">
        <v>1</v>
      </c>
      <c r="B4" s="64" t="str">
        <f>VLOOKUP(A4,Data!A:G,5,FALSE)</f>
        <v>ליכוד</v>
      </c>
      <c r="C4" s="65">
        <f>IF(AND(Data!$B2=DataOdafim!C$1,DataOdafim!$A4=Data!$A2),Data!$H2,0)</f>
        <v>104169</v>
      </c>
      <c r="D4" s="65">
        <f>IF(AND(Data!$B2=DataOdafim!D$1,DataOdafim!$A4=Data!$A2),Data!$H2,0)</f>
        <v>0</v>
      </c>
      <c r="E4" s="65">
        <f>IF(AND(Data!$B2=DataOdafim!E$1,DataOdafim!$A4=Data!$A2),Data!$H2,0)</f>
        <v>0</v>
      </c>
      <c r="F4" s="65">
        <f>IF(AND(Data!$B2=DataOdafim!F$1,DataOdafim!$A4=Data!$A2),Data!$H2,0)</f>
        <v>0</v>
      </c>
      <c r="G4" s="65">
        <f>IF(AND(Data!$B2=DataOdafim!G$1,DataOdafim!$A4=Data!$A2),Data!$H2,0)</f>
        <v>0</v>
      </c>
      <c r="H4" s="65">
        <f>IF(AND(Data!$B2=DataOdafim!H$1,DataOdafim!$A4=Data!$A2),Data!$H2,0)</f>
        <v>0</v>
      </c>
      <c r="I4" s="65">
        <f>IF(AND(Data!$B2=DataOdafim!I$1,DataOdafim!$A4=Data!$A2),Data!$H2,0)</f>
        <v>0</v>
      </c>
      <c r="J4" s="65">
        <f>IF(AND(Data!$B2=DataOdafim!J$1,DataOdafim!$A4=Data!$A2),Data!$H2,0)</f>
        <v>0</v>
      </c>
      <c r="K4" s="65">
        <f>IF(AND(Data!$B2=DataOdafim!K$1,DataOdafim!$A4=Data!$A2),Data!$H2,0)</f>
        <v>0</v>
      </c>
      <c r="L4" s="65">
        <f>IF(AND(Data!$B2=DataOdafim!L$1,DataOdafim!$A4=Data!$A2),Data!$H2,0)</f>
        <v>0</v>
      </c>
      <c r="M4" s="65">
        <f>IF(AND(Data!$B2=DataOdafim!M$1,DataOdafim!$A4=Data!$A2),Data!$H2,0)</f>
        <v>0</v>
      </c>
      <c r="N4" s="65">
        <f>IF(AND(Data!$B2=DataOdafim!N$1,DataOdafim!$A4=Data!$A2),Data!$H2,0)</f>
        <v>0</v>
      </c>
      <c r="O4" s="65">
        <f>IF(AND(Data!$B2=DataOdafim!O$1,DataOdafim!$A4=Data!$A2),Data!$H2,0)</f>
        <v>0</v>
      </c>
      <c r="P4" s="65">
        <f>IF(AND(Data!$B2=DataOdafim!P$1,DataOdafim!$A4=Data!$A2),Data!$H2,0)</f>
        <v>0</v>
      </c>
      <c r="Q4" s="65">
        <f>IF(AND(Data!$B2=DataOdafim!Q$1,DataOdafim!$A4=Data!$A2),Data!$H2,0)</f>
        <v>0</v>
      </c>
      <c r="R4" s="65">
        <f>IF(AND(Data!$B2=DataOdafim!R$1,DataOdafim!$A4=Data!$A2),Data!$H2,0)</f>
        <v>0</v>
      </c>
      <c r="S4" s="65">
        <f>IF(AND(Data!$B2=DataOdafim!S$1,DataOdafim!$A4=Data!$A2),Data!$H2,0)</f>
        <v>0</v>
      </c>
      <c r="T4" s="65">
        <f>IF(AND(Data!$B2=DataOdafim!T$1,DataOdafim!$A4=Data!$A2),Data!$H2,0)</f>
        <v>0</v>
      </c>
      <c r="U4" s="65">
        <f>IF(AND(Data!$B2=DataOdafim!U$1,DataOdafim!$A4=Data!$A2),Data!$H2,0)</f>
        <v>0</v>
      </c>
      <c r="V4" s="65">
        <f>IF(AND(Data!$B2=DataOdafim!V$1,DataOdafim!$A4=Data!$A2),Data!$H2,0)</f>
        <v>0</v>
      </c>
      <c r="W4" s="65">
        <f>IF(AND(Data!$B2=DataOdafim!W$1,DataOdafim!$A4=Data!$A2),Data!$H2,0)</f>
        <v>0</v>
      </c>
      <c r="X4" s="65">
        <f>IF(AND(Data!$B2=DataOdafim!X$1,DataOdafim!$A4=Data!$A2),Data!$H2,0)</f>
        <v>0</v>
      </c>
      <c r="Y4" s="65">
        <f>IF(AND(Data!$B2=DataOdafim!Y$1,DataOdafim!$A4=Data!$A2),Data!$H2,0)</f>
        <v>0</v>
      </c>
      <c r="Z4" s="65">
        <f>IF(AND(Data!$B2=DataOdafim!Z$1,DataOdafim!$A4=Data!$A2),Data!$H2,0)</f>
        <v>0</v>
      </c>
      <c r="AA4" s="65">
        <f>IF(AND(Data!$B2=DataOdafim!AA$1,DataOdafim!$A4=Data!$A2),Data!$H2,0)</f>
        <v>0</v>
      </c>
      <c r="AB4" s="65">
        <f>IF(AND(Data!$B2=DataOdafim!AB$1,DataOdafim!$A4=Data!$A2),Data!$H2,0)</f>
        <v>0</v>
      </c>
      <c r="AC4" s="65">
        <f>IF(AND(Data!$B2=DataOdafim!AC$1,DataOdafim!$A4=Data!$A2),Data!$H2,0)</f>
        <v>0</v>
      </c>
      <c r="AD4" s="65">
        <f>IF(AND(Data!$B2=DataOdafim!AD$1,DataOdafim!$A4=Data!$A2),Data!$H2,0)</f>
        <v>0</v>
      </c>
      <c r="AE4" s="65">
        <f>IF(AND(Data!$B2=DataOdafim!AE$1,DataOdafim!$A4=Data!$A2),Data!$H2,0)</f>
        <v>0</v>
      </c>
      <c r="AF4" s="65">
        <f>IF(AND(Data!$B2=DataOdafim!AF$1,DataOdafim!$A4=Data!$A2),Data!$H2,0)</f>
        <v>0</v>
      </c>
      <c r="AG4" s="65">
        <f>IF(AND(Data!$B2=DataOdafim!AG$1,DataOdafim!$A4=Data!$A2),Data!$H2,0)</f>
        <v>0</v>
      </c>
      <c r="AH4" s="65">
        <f>IF(AND(Data!$B2=DataOdafim!AH$1,DataOdafim!$A4=Data!$A2),Data!$H2,0)</f>
        <v>0</v>
      </c>
      <c r="AI4" s="65">
        <f>IF(AND(Data!$B2=DataOdafim!AI$1,DataOdafim!$A4=Data!$A2),Data!$H2,0)</f>
        <v>0</v>
      </c>
      <c r="AJ4" s="65">
        <f>IF(AND(Data!$B2=DataOdafim!AJ$1,DataOdafim!$A4=Data!$A2),Data!$H2,0)</f>
        <v>0</v>
      </c>
      <c r="AK4" s="65">
        <f>IF(AND(Data!$B2=DataOdafim!AK$1,DataOdafim!$A4=Data!$A2),Data!$H2,0)</f>
        <v>0</v>
      </c>
      <c r="AL4" s="65">
        <f>IF(AND(Data!$B2=DataOdafim!AL$1,DataOdafim!$A4=Data!$A2),Data!$H2,0)</f>
        <v>0</v>
      </c>
      <c r="AM4" s="65">
        <f>IF(AND(Data!$B2=DataOdafim!AM$1,DataOdafim!$A4=Data!$A2),Data!$H2,0)</f>
        <v>0</v>
      </c>
      <c r="AN4" s="65">
        <f>IF(AND(Data!$B2=DataOdafim!AN$1,DataOdafim!$A4=Data!$A2),Data!$H2,0)</f>
        <v>0</v>
      </c>
      <c r="AO4" s="65">
        <f>IF(AND(Data!$B2=DataOdafim!AO$1,DataOdafim!$A4=Data!$A2),Data!$H2,0)</f>
        <v>0</v>
      </c>
      <c r="AP4" s="65">
        <f>IF(AND(Data!$B2=DataOdafim!AP$1,DataOdafim!$A4=Data!$A2),Data!$H2,0)</f>
        <v>0</v>
      </c>
      <c r="AQ4" s="65">
        <f>IF(AND(Data!$B2=DataOdafim!AQ$1,DataOdafim!$A4=Data!$A2),Data!$H2,0)</f>
        <v>0</v>
      </c>
      <c r="AR4" s="65">
        <f>IF(AND(Data!$B2=DataOdafim!AR$1,DataOdafim!$A4=Data!$A2),Data!$H2,0)</f>
        <v>0</v>
      </c>
      <c r="AS4" s="65">
        <f>IF(AND(Data!$B2=DataOdafim!AS$1,DataOdafim!$A4=Data!$A2),Data!$H2,0)</f>
        <v>0</v>
      </c>
      <c r="AT4" s="65">
        <f>IF(AND(Data!$B2=DataOdafim!AT$1,DataOdafim!$A4=Data!$A2),Data!$H2,0)</f>
        <v>0</v>
      </c>
      <c r="AU4" s="65">
        <f>IF(AND(Data!$B2=DataOdafim!AU$1,DataOdafim!$A4=Data!$A2),Data!$H2,0)</f>
        <v>0</v>
      </c>
      <c r="AV4" s="65">
        <f>IF(AND(Data!$B2=DataOdafim!AV$1,DataOdafim!$A4=Data!$A2),Data!$H2,0)</f>
        <v>0</v>
      </c>
      <c r="AW4" s="65">
        <f>IF(AND(Data!$B2=DataOdafim!AW$1,DataOdafim!$A4=Data!$A2),Data!$H2,0)</f>
        <v>0</v>
      </c>
      <c r="AX4" s="65">
        <f>IF(AND(Data!$B2=DataOdafim!AX$1,DataOdafim!$A4=Data!$A2),Data!$H2,0)</f>
        <v>0</v>
      </c>
      <c r="AY4" s="65">
        <f>IF(AND(Data!$B2=DataOdafim!AY$1,DataOdafim!$A4=Data!$A2),Data!$H2,0)</f>
        <v>0</v>
      </c>
      <c r="AZ4" s="65">
        <f>IF(AND(Data!$B2=DataOdafim!AZ$1,DataOdafim!$A4=Data!$A2),Data!$H2,0)</f>
        <v>0</v>
      </c>
      <c r="BA4" s="65">
        <f>IF(AND(Data!$B2=DataOdafim!BA$1,DataOdafim!$A4=Data!$A2),Data!$H2,0)</f>
        <v>0</v>
      </c>
      <c r="BB4" s="65">
        <f>IF(AND(Data!$B2=DataOdafim!BB$1,DataOdafim!$A4=Data!$A2),Data!$H2,0)</f>
        <v>0</v>
      </c>
      <c r="BC4" s="65">
        <f>IF(AND(Data!$B2=DataOdafim!BC$1,DataOdafim!$A4=Data!$A2),Data!$H2,0)</f>
        <v>0</v>
      </c>
      <c r="BD4" s="65">
        <f>IF(AND(Data!$B2=DataOdafim!BD$1,DataOdafim!$A4=Data!$A2),Data!$H2,0)</f>
        <v>0</v>
      </c>
      <c r="BE4" s="65">
        <f>IF(AND(Data!$B2=DataOdafim!BE$1,DataOdafim!$A4=Data!$A2),Data!$H2,0)</f>
        <v>0</v>
      </c>
      <c r="BF4" s="65">
        <f>IF(AND(Data!$B2=DataOdafim!BF$1,DataOdafim!$A4=Data!$A2),Data!$H2,0)</f>
        <v>0</v>
      </c>
      <c r="BG4" s="65">
        <f>IF(AND(Data!$B2=DataOdafim!BG$1,DataOdafim!$A4=Data!$A2),Data!$H2,0)</f>
        <v>0</v>
      </c>
      <c r="BH4" s="65">
        <f>IF(AND(Data!$B2=DataOdafim!BH$1,DataOdafim!$A4=Data!$A2),Data!$H2,0)</f>
        <v>0</v>
      </c>
      <c r="BI4" s="65">
        <f>IF(AND(Data!$B2=DataOdafim!BI$1,DataOdafim!$A4=Data!$A2),Data!$H2,0)</f>
        <v>0</v>
      </c>
      <c r="BJ4" s="65">
        <f>IF(AND(Data!$B2=DataOdafim!BJ$1,DataOdafim!$A4=Data!$A2),Data!$H2,0)</f>
        <v>0</v>
      </c>
    </row>
    <row r="5" spans="1:63" ht="15" x14ac:dyDescent="0.25">
      <c r="A5" s="62">
        <v>2</v>
      </c>
      <c r="B5" s="64" t="str">
        <f>VLOOKUP(A5,Data!A:G,5,FALSE)</f>
        <v>כחול לבן</v>
      </c>
      <c r="C5" s="65">
        <f>IF(AND(Data!$B3=DataOdafim!C$1,DataOdafim!$A5=Data!$A3),Data!$H3,0)</f>
        <v>0</v>
      </c>
      <c r="D5" s="65">
        <f>IF(AND(Data!$B3=DataOdafim!D$1,DataOdafim!$A5=Data!$A3),Data!$H3,0)</f>
        <v>82500</v>
      </c>
      <c r="E5" s="65">
        <f>IF(AND(Data!$B3=DataOdafim!E$1,DataOdafim!$A5=Data!$A3),Data!$H3,0)</f>
        <v>0</v>
      </c>
      <c r="F5" s="65">
        <f>IF(AND(Data!$B3=DataOdafim!F$1,DataOdafim!$A5=Data!$A3),Data!$H3,0)</f>
        <v>0</v>
      </c>
      <c r="G5" s="65">
        <f>IF(AND(Data!$B3=DataOdafim!G$1,DataOdafim!$A5=Data!$A3),Data!$H3,0)</f>
        <v>0</v>
      </c>
      <c r="H5" s="65">
        <f>IF(AND(Data!$B3=DataOdafim!H$1,DataOdafim!$A5=Data!$A3),Data!$H3,0)</f>
        <v>0</v>
      </c>
      <c r="I5" s="65">
        <f>IF(AND(Data!$B3=DataOdafim!I$1,DataOdafim!$A5=Data!$A3),Data!$H3,0)</f>
        <v>0</v>
      </c>
      <c r="J5" s="65">
        <f>IF(AND(Data!$B3=DataOdafim!J$1,DataOdafim!$A5=Data!$A3),Data!$H3,0)</f>
        <v>0</v>
      </c>
      <c r="K5" s="65">
        <f>IF(AND(Data!$B3=DataOdafim!K$1,DataOdafim!$A5=Data!$A3),Data!$H3,0)</f>
        <v>0</v>
      </c>
      <c r="L5" s="65">
        <f>IF(AND(Data!$B3=DataOdafim!L$1,DataOdafim!$A5=Data!$A3),Data!$H3,0)</f>
        <v>0</v>
      </c>
      <c r="M5" s="65">
        <f>IF(AND(Data!$B3=DataOdafim!M$1,DataOdafim!$A5=Data!$A3),Data!$H3,0)</f>
        <v>0</v>
      </c>
      <c r="N5" s="65">
        <f>IF(AND(Data!$B3=DataOdafim!N$1,DataOdafim!$A5=Data!$A3),Data!$H3,0)</f>
        <v>0</v>
      </c>
      <c r="O5" s="65">
        <f>IF(AND(Data!$B3=DataOdafim!O$1,DataOdafim!$A5=Data!$A3),Data!$H3,0)</f>
        <v>0</v>
      </c>
      <c r="P5" s="65">
        <f>IF(AND(Data!$B3=DataOdafim!P$1,DataOdafim!$A5=Data!$A3),Data!$H3,0)</f>
        <v>0</v>
      </c>
      <c r="Q5" s="65">
        <f>IF(AND(Data!$B3=DataOdafim!Q$1,DataOdafim!$A5=Data!$A3),Data!$H3,0)</f>
        <v>0</v>
      </c>
      <c r="R5" s="65">
        <f>IF(AND(Data!$B3=DataOdafim!R$1,DataOdafim!$A5=Data!$A3),Data!$H3,0)</f>
        <v>0</v>
      </c>
      <c r="S5" s="65">
        <f>IF(AND(Data!$B3=DataOdafim!S$1,DataOdafim!$A5=Data!$A3),Data!$H3,0)</f>
        <v>0</v>
      </c>
      <c r="T5" s="65">
        <f>IF(AND(Data!$B3=DataOdafim!T$1,DataOdafim!$A5=Data!$A3),Data!$H3,0)</f>
        <v>0</v>
      </c>
      <c r="U5" s="65">
        <f>IF(AND(Data!$B3=DataOdafim!U$1,DataOdafim!$A5=Data!$A3),Data!$H3,0)</f>
        <v>0</v>
      </c>
      <c r="V5" s="65">
        <f>IF(AND(Data!$B3=DataOdafim!V$1,DataOdafim!$A5=Data!$A3),Data!$H3,0)</f>
        <v>0</v>
      </c>
      <c r="W5" s="65">
        <f>IF(AND(Data!$B3=DataOdafim!W$1,DataOdafim!$A5=Data!$A3),Data!$H3,0)</f>
        <v>0</v>
      </c>
      <c r="X5" s="65">
        <f>IF(AND(Data!$B3=DataOdafim!X$1,DataOdafim!$A5=Data!$A3),Data!$H3,0)</f>
        <v>0</v>
      </c>
      <c r="Y5" s="65">
        <f>IF(AND(Data!$B3=DataOdafim!Y$1,DataOdafim!$A5=Data!$A3),Data!$H3,0)</f>
        <v>0</v>
      </c>
      <c r="Z5" s="65">
        <f>IF(AND(Data!$B3=DataOdafim!Z$1,DataOdafim!$A5=Data!$A3),Data!$H3,0)</f>
        <v>0</v>
      </c>
      <c r="AA5" s="65">
        <f>IF(AND(Data!$B3=DataOdafim!AA$1,DataOdafim!$A5=Data!$A3),Data!$H3,0)</f>
        <v>0</v>
      </c>
      <c r="AB5" s="65">
        <f>IF(AND(Data!$B3=DataOdafim!AB$1,DataOdafim!$A5=Data!$A3),Data!$H3,0)</f>
        <v>0</v>
      </c>
      <c r="AC5" s="65">
        <f>IF(AND(Data!$B3=DataOdafim!AC$1,DataOdafim!$A5=Data!$A3),Data!$H3,0)</f>
        <v>0</v>
      </c>
      <c r="AD5" s="65">
        <f>IF(AND(Data!$B3=DataOdafim!AD$1,DataOdafim!$A5=Data!$A3),Data!$H3,0)</f>
        <v>0</v>
      </c>
      <c r="AE5" s="65">
        <f>IF(AND(Data!$B3=DataOdafim!AE$1,DataOdafim!$A5=Data!$A3),Data!$H3,0)</f>
        <v>0</v>
      </c>
      <c r="AF5" s="65">
        <f>IF(AND(Data!$B3=DataOdafim!AF$1,DataOdafim!$A5=Data!$A3),Data!$H3,0)</f>
        <v>0</v>
      </c>
      <c r="AG5" s="65">
        <f>IF(AND(Data!$B3=DataOdafim!AG$1,DataOdafim!$A5=Data!$A3),Data!$H3,0)</f>
        <v>0</v>
      </c>
      <c r="AH5" s="65">
        <f>IF(AND(Data!$B3=DataOdafim!AH$1,DataOdafim!$A5=Data!$A3),Data!$H3,0)</f>
        <v>0</v>
      </c>
      <c r="AI5" s="65">
        <f>IF(AND(Data!$B3=DataOdafim!AI$1,DataOdafim!$A5=Data!$A3),Data!$H3,0)</f>
        <v>0</v>
      </c>
      <c r="AJ5" s="65">
        <f>IF(AND(Data!$B3=DataOdafim!AJ$1,DataOdafim!$A5=Data!$A3),Data!$H3,0)</f>
        <v>0</v>
      </c>
      <c r="AK5" s="65">
        <f>IF(AND(Data!$B3=DataOdafim!AK$1,DataOdafim!$A5=Data!$A3),Data!$H3,0)</f>
        <v>0</v>
      </c>
      <c r="AL5" s="65">
        <f>IF(AND(Data!$B3=DataOdafim!AL$1,DataOdafim!$A5=Data!$A3),Data!$H3,0)</f>
        <v>0</v>
      </c>
      <c r="AM5" s="65">
        <f>IF(AND(Data!$B3=DataOdafim!AM$1,DataOdafim!$A5=Data!$A3),Data!$H3,0)</f>
        <v>0</v>
      </c>
      <c r="AN5" s="65">
        <f>IF(AND(Data!$B3=DataOdafim!AN$1,DataOdafim!$A5=Data!$A3),Data!$H3,0)</f>
        <v>0</v>
      </c>
      <c r="AO5" s="65">
        <f>IF(AND(Data!$B3=DataOdafim!AO$1,DataOdafim!$A5=Data!$A3),Data!$H3,0)</f>
        <v>0</v>
      </c>
      <c r="AP5" s="65">
        <f>IF(AND(Data!$B3=DataOdafim!AP$1,DataOdafim!$A5=Data!$A3),Data!$H3,0)</f>
        <v>0</v>
      </c>
      <c r="AQ5" s="65">
        <f>IF(AND(Data!$B3=DataOdafim!AQ$1,DataOdafim!$A5=Data!$A3),Data!$H3,0)</f>
        <v>0</v>
      </c>
      <c r="AR5" s="65">
        <f>IF(AND(Data!$B3=DataOdafim!AR$1,DataOdafim!$A5=Data!$A3),Data!$H3,0)</f>
        <v>0</v>
      </c>
      <c r="AS5" s="65">
        <f>IF(AND(Data!$B3=DataOdafim!AS$1,DataOdafim!$A5=Data!$A3),Data!$H3,0)</f>
        <v>0</v>
      </c>
      <c r="AT5" s="65">
        <f>IF(AND(Data!$B3=DataOdafim!AT$1,DataOdafim!$A5=Data!$A3),Data!$H3,0)</f>
        <v>0</v>
      </c>
      <c r="AU5" s="65">
        <f>IF(AND(Data!$B3=DataOdafim!AU$1,DataOdafim!$A5=Data!$A3),Data!$H3,0)</f>
        <v>0</v>
      </c>
      <c r="AV5" s="65">
        <f>IF(AND(Data!$B3=DataOdafim!AV$1,DataOdafim!$A5=Data!$A3),Data!$H3,0)</f>
        <v>0</v>
      </c>
      <c r="AW5" s="65">
        <f>IF(AND(Data!$B3=DataOdafim!AW$1,DataOdafim!$A5=Data!$A3),Data!$H3,0)</f>
        <v>0</v>
      </c>
      <c r="AX5" s="65">
        <f>IF(AND(Data!$B3=DataOdafim!AX$1,DataOdafim!$A5=Data!$A3),Data!$H3,0)</f>
        <v>0</v>
      </c>
      <c r="AY5" s="65">
        <f>IF(AND(Data!$B3=DataOdafim!AY$1,DataOdafim!$A5=Data!$A3),Data!$H3,0)</f>
        <v>0</v>
      </c>
      <c r="AZ5" s="65">
        <f>IF(AND(Data!$B3=DataOdafim!AZ$1,DataOdafim!$A5=Data!$A3),Data!$H3,0)</f>
        <v>0</v>
      </c>
      <c r="BA5" s="65">
        <f>IF(AND(Data!$B3=DataOdafim!BA$1,DataOdafim!$A5=Data!$A3),Data!$H3,0)</f>
        <v>0</v>
      </c>
      <c r="BB5" s="65">
        <f>IF(AND(Data!$B3=DataOdafim!BB$1,DataOdafim!$A5=Data!$A3),Data!$H3,0)</f>
        <v>0</v>
      </c>
      <c r="BC5" s="65">
        <f>IF(AND(Data!$B3=DataOdafim!BC$1,DataOdafim!$A5=Data!$A3),Data!$H3,0)</f>
        <v>0</v>
      </c>
      <c r="BD5" s="65">
        <f>IF(AND(Data!$B3=DataOdafim!BD$1,DataOdafim!$A5=Data!$A3),Data!$H3,0)</f>
        <v>0</v>
      </c>
      <c r="BE5" s="65">
        <f>IF(AND(Data!$B3=DataOdafim!BE$1,DataOdafim!$A5=Data!$A3),Data!$H3,0)</f>
        <v>0</v>
      </c>
      <c r="BF5" s="65">
        <f>IF(AND(Data!$B3=DataOdafim!BF$1,DataOdafim!$A5=Data!$A3),Data!$H3,0)</f>
        <v>0</v>
      </c>
      <c r="BG5" s="65">
        <f>IF(AND(Data!$B3=DataOdafim!BG$1,DataOdafim!$A5=Data!$A3),Data!$H3,0)</f>
        <v>0</v>
      </c>
      <c r="BH5" s="65">
        <f>IF(AND(Data!$B3=DataOdafim!BH$1,DataOdafim!$A5=Data!$A3),Data!$H3,0)</f>
        <v>0</v>
      </c>
      <c r="BI5" s="65">
        <f>IF(AND(Data!$B3=DataOdafim!BI$1,DataOdafim!$A5=Data!$A3),Data!$H3,0)</f>
        <v>0</v>
      </c>
      <c r="BJ5" s="65">
        <f>IF(AND(Data!$B3=DataOdafim!BJ$1,DataOdafim!$A5=Data!$A3),Data!$H3,0)</f>
        <v>0</v>
      </c>
    </row>
    <row r="6" spans="1:63" ht="15" x14ac:dyDescent="0.25">
      <c r="A6" s="62">
        <v>3</v>
      </c>
      <c r="B6" s="64" t="str">
        <f>VLOOKUP(A6,Data!A:G,5,FALSE)</f>
        <v>ימינה</v>
      </c>
      <c r="C6" s="65">
        <f>IF(AND(Data!$B4=DataOdafim!C$1,DataOdafim!$A6=Data!$A4),Data!$H4,0)</f>
        <v>19094</v>
      </c>
      <c r="D6" s="65">
        <f>IF(AND(Data!$B4=DataOdafim!D$1,DataOdafim!$A6=Data!$A4),Data!$H4,0)</f>
        <v>0</v>
      </c>
      <c r="E6" s="65">
        <f>IF(AND(Data!$B4=DataOdafim!E$1,DataOdafim!$A6=Data!$A4),Data!$H4,0)</f>
        <v>0</v>
      </c>
      <c r="F6" s="65">
        <f>IF(AND(Data!$B4=DataOdafim!F$1,DataOdafim!$A6=Data!$A4),Data!$H4,0)</f>
        <v>0</v>
      </c>
      <c r="G6" s="65">
        <f>IF(AND(Data!$B4=DataOdafim!G$1,DataOdafim!$A6=Data!$A4),Data!$H4,0)</f>
        <v>0</v>
      </c>
      <c r="H6" s="65">
        <f>IF(AND(Data!$B4=DataOdafim!H$1,DataOdafim!$A6=Data!$A4),Data!$H4,0)</f>
        <v>0</v>
      </c>
      <c r="I6" s="65">
        <f>IF(AND(Data!$B4=DataOdafim!I$1,DataOdafim!$A6=Data!$A4),Data!$H4,0)</f>
        <v>0</v>
      </c>
      <c r="J6" s="65">
        <f>IF(AND(Data!$B4=DataOdafim!J$1,DataOdafim!$A6=Data!$A4),Data!$H4,0)</f>
        <v>0</v>
      </c>
      <c r="K6" s="65">
        <f>IF(AND(Data!$B4=DataOdafim!K$1,DataOdafim!$A6=Data!$A4),Data!$H4,0)</f>
        <v>0</v>
      </c>
      <c r="L6" s="65">
        <f>IF(AND(Data!$B4=DataOdafim!L$1,DataOdafim!$A6=Data!$A4),Data!$H4,0)</f>
        <v>0</v>
      </c>
      <c r="M6" s="65">
        <f>IF(AND(Data!$B4=DataOdafim!M$1,DataOdafim!$A6=Data!$A4),Data!$H4,0)</f>
        <v>0</v>
      </c>
      <c r="N6" s="65">
        <f>IF(AND(Data!$B4=DataOdafim!N$1,DataOdafim!$A6=Data!$A4),Data!$H4,0)</f>
        <v>0</v>
      </c>
      <c r="O6" s="65">
        <f>IF(AND(Data!$B4=DataOdafim!O$1,DataOdafim!$A6=Data!$A4),Data!$H4,0)</f>
        <v>0</v>
      </c>
      <c r="P6" s="65">
        <f>IF(AND(Data!$B4=DataOdafim!P$1,DataOdafim!$A6=Data!$A4),Data!$H4,0)</f>
        <v>0</v>
      </c>
      <c r="Q6" s="65">
        <f>IF(AND(Data!$B4=DataOdafim!Q$1,DataOdafim!$A6=Data!$A4),Data!$H4,0)</f>
        <v>0</v>
      </c>
      <c r="R6" s="65">
        <f>IF(AND(Data!$B4=DataOdafim!R$1,DataOdafim!$A6=Data!$A4),Data!$H4,0)</f>
        <v>0</v>
      </c>
      <c r="S6" s="65">
        <f>IF(AND(Data!$B4=DataOdafim!S$1,DataOdafim!$A6=Data!$A4),Data!$H4,0)</f>
        <v>0</v>
      </c>
      <c r="T6" s="65">
        <f>IF(AND(Data!$B4=DataOdafim!T$1,DataOdafim!$A6=Data!$A4),Data!$H4,0)</f>
        <v>0</v>
      </c>
      <c r="U6" s="65">
        <f>IF(AND(Data!$B4=DataOdafim!U$1,DataOdafim!$A6=Data!$A4),Data!$H4,0)</f>
        <v>0</v>
      </c>
      <c r="V6" s="65">
        <f>IF(AND(Data!$B4=DataOdafim!V$1,DataOdafim!$A6=Data!$A4),Data!$H4,0)</f>
        <v>0</v>
      </c>
      <c r="W6" s="65">
        <f>IF(AND(Data!$B4=DataOdafim!W$1,DataOdafim!$A6=Data!$A4),Data!$H4,0)</f>
        <v>0</v>
      </c>
      <c r="X6" s="65">
        <f>IF(AND(Data!$B4=DataOdafim!X$1,DataOdafim!$A6=Data!$A4),Data!$H4,0)</f>
        <v>0</v>
      </c>
      <c r="Y6" s="65">
        <f>IF(AND(Data!$B4=DataOdafim!Y$1,DataOdafim!$A6=Data!$A4),Data!$H4,0)</f>
        <v>0</v>
      </c>
      <c r="Z6" s="65">
        <f>IF(AND(Data!$B4=DataOdafim!Z$1,DataOdafim!$A6=Data!$A4),Data!$H4,0)</f>
        <v>0</v>
      </c>
      <c r="AA6" s="65">
        <f>IF(AND(Data!$B4=DataOdafim!AA$1,DataOdafim!$A6=Data!$A4),Data!$H4,0)</f>
        <v>0</v>
      </c>
      <c r="AB6" s="65">
        <f>IF(AND(Data!$B4=DataOdafim!AB$1,DataOdafim!$A6=Data!$A4),Data!$H4,0)</f>
        <v>0</v>
      </c>
      <c r="AC6" s="65">
        <f>IF(AND(Data!$B4=DataOdafim!AC$1,DataOdafim!$A6=Data!$A4),Data!$H4,0)</f>
        <v>0</v>
      </c>
      <c r="AD6" s="65">
        <f>IF(AND(Data!$B4=DataOdafim!AD$1,DataOdafim!$A6=Data!$A4),Data!$H4,0)</f>
        <v>0</v>
      </c>
      <c r="AE6" s="65">
        <f>IF(AND(Data!$B4=DataOdafim!AE$1,DataOdafim!$A6=Data!$A4),Data!$H4,0)</f>
        <v>0</v>
      </c>
      <c r="AF6" s="65">
        <f>IF(AND(Data!$B4=DataOdafim!AF$1,DataOdafim!$A6=Data!$A4),Data!$H4,0)</f>
        <v>0</v>
      </c>
      <c r="AG6" s="65">
        <f>IF(AND(Data!$B4=DataOdafim!AG$1,DataOdafim!$A6=Data!$A4),Data!$H4,0)</f>
        <v>0</v>
      </c>
      <c r="AH6" s="65">
        <f>IF(AND(Data!$B4=DataOdafim!AH$1,DataOdafim!$A6=Data!$A4),Data!$H4,0)</f>
        <v>0</v>
      </c>
      <c r="AI6" s="65">
        <f>IF(AND(Data!$B4=DataOdafim!AI$1,DataOdafim!$A6=Data!$A4),Data!$H4,0)</f>
        <v>0</v>
      </c>
      <c r="AJ6" s="65">
        <f>IF(AND(Data!$B4=DataOdafim!AJ$1,DataOdafim!$A6=Data!$A4),Data!$H4,0)</f>
        <v>0</v>
      </c>
      <c r="AK6" s="65">
        <f>IF(AND(Data!$B4=DataOdafim!AK$1,DataOdafim!$A6=Data!$A4),Data!$H4,0)</f>
        <v>0</v>
      </c>
      <c r="AL6" s="65">
        <f>IF(AND(Data!$B4=DataOdafim!AL$1,DataOdafim!$A6=Data!$A4),Data!$H4,0)</f>
        <v>0</v>
      </c>
      <c r="AM6" s="65">
        <f>IF(AND(Data!$B4=DataOdafim!AM$1,DataOdafim!$A6=Data!$A4),Data!$H4,0)</f>
        <v>0</v>
      </c>
      <c r="AN6" s="65">
        <f>IF(AND(Data!$B4=DataOdafim!AN$1,DataOdafim!$A6=Data!$A4),Data!$H4,0)</f>
        <v>0</v>
      </c>
      <c r="AO6" s="65">
        <f>IF(AND(Data!$B4=DataOdafim!AO$1,DataOdafim!$A6=Data!$A4),Data!$H4,0)</f>
        <v>0</v>
      </c>
      <c r="AP6" s="65">
        <f>IF(AND(Data!$B4=DataOdafim!AP$1,DataOdafim!$A6=Data!$A4),Data!$H4,0)</f>
        <v>0</v>
      </c>
      <c r="AQ6" s="65">
        <f>IF(AND(Data!$B4=DataOdafim!AQ$1,DataOdafim!$A6=Data!$A4),Data!$H4,0)</f>
        <v>0</v>
      </c>
      <c r="AR6" s="65">
        <f>IF(AND(Data!$B4=DataOdafim!AR$1,DataOdafim!$A6=Data!$A4),Data!$H4,0)</f>
        <v>0</v>
      </c>
      <c r="AS6" s="65">
        <f>IF(AND(Data!$B4=DataOdafim!AS$1,DataOdafim!$A6=Data!$A4),Data!$H4,0)</f>
        <v>0</v>
      </c>
      <c r="AT6" s="65">
        <f>IF(AND(Data!$B4=DataOdafim!AT$1,DataOdafim!$A6=Data!$A4),Data!$H4,0)</f>
        <v>0</v>
      </c>
      <c r="AU6" s="65">
        <f>IF(AND(Data!$B4=DataOdafim!AU$1,DataOdafim!$A6=Data!$A4),Data!$H4,0)</f>
        <v>0</v>
      </c>
      <c r="AV6" s="65">
        <f>IF(AND(Data!$B4=DataOdafim!AV$1,DataOdafim!$A6=Data!$A4),Data!$H4,0)</f>
        <v>0</v>
      </c>
      <c r="AW6" s="65">
        <f>IF(AND(Data!$B4=DataOdafim!AW$1,DataOdafim!$A6=Data!$A4),Data!$H4,0)</f>
        <v>0</v>
      </c>
      <c r="AX6" s="65">
        <f>IF(AND(Data!$B4=DataOdafim!AX$1,DataOdafim!$A6=Data!$A4),Data!$H4,0)</f>
        <v>0</v>
      </c>
      <c r="AY6" s="65">
        <f>IF(AND(Data!$B4=DataOdafim!AY$1,DataOdafim!$A6=Data!$A4),Data!$H4,0)</f>
        <v>0</v>
      </c>
      <c r="AZ6" s="65">
        <f>IF(AND(Data!$B4=DataOdafim!AZ$1,DataOdafim!$A6=Data!$A4),Data!$H4,0)</f>
        <v>0</v>
      </c>
      <c r="BA6" s="65">
        <f>IF(AND(Data!$B4=DataOdafim!BA$1,DataOdafim!$A6=Data!$A4),Data!$H4,0)</f>
        <v>0</v>
      </c>
      <c r="BB6" s="65">
        <f>IF(AND(Data!$B4=DataOdafim!BB$1,DataOdafim!$A6=Data!$A4),Data!$H4,0)</f>
        <v>0</v>
      </c>
      <c r="BC6" s="65">
        <f>IF(AND(Data!$B4=DataOdafim!BC$1,DataOdafim!$A6=Data!$A4),Data!$H4,0)</f>
        <v>0</v>
      </c>
      <c r="BD6" s="65">
        <f>IF(AND(Data!$B4=DataOdafim!BD$1,DataOdafim!$A6=Data!$A4),Data!$H4,0)</f>
        <v>0</v>
      </c>
      <c r="BE6" s="65">
        <f>IF(AND(Data!$B4=DataOdafim!BE$1,DataOdafim!$A6=Data!$A4),Data!$H4,0)</f>
        <v>0</v>
      </c>
      <c r="BF6" s="65">
        <f>IF(AND(Data!$B4=DataOdafim!BF$1,DataOdafim!$A6=Data!$A4),Data!$H4,0)</f>
        <v>0</v>
      </c>
      <c r="BG6" s="65">
        <f>IF(AND(Data!$B4=DataOdafim!BG$1,DataOdafim!$A6=Data!$A4),Data!$H4,0)</f>
        <v>0</v>
      </c>
      <c r="BH6" s="65">
        <f>IF(AND(Data!$B4=DataOdafim!BH$1,DataOdafim!$A6=Data!$A4),Data!$H4,0)</f>
        <v>0</v>
      </c>
      <c r="BI6" s="65">
        <f>IF(AND(Data!$B4=DataOdafim!BI$1,DataOdafim!$A6=Data!$A4),Data!$H4,0)</f>
        <v>0</v>
      </c>
      <c r="BJ6" s="65">
        <f>IF(AND(Data!$B4=DataOdafim!BJ$1,DataOdafim!$A6=Data!$A4),Data!$H4,0)</f>
        <v>0</v>
      </c>
    </row>
    <row r="7" spans="1:63" ht="15" x14ac:dyDescent="0.25">
      <c r="A7" s="62">
        <v>4</v>
      </c>
      <c r="B7" s="64" t="str">
        <f>VLOOKUP(A7,Data!A:G,5,FALSE)</f>
        <v>העבודה</v>
      </c>
      <c r="C7" s="65">
        <f>IF(AND(Data!$B5=DataOdafim!C$1,DataOdafim!$A7=Data!$A5),Data!$H5,0)</f>
        <v>0</v>
      </c>
      <c r="D7" s="65">
        <f>IF(AND(Data!$B5=DataOdafim!D$1,DataOdafim!$A7=Data!$A5),Data!$H5,0)</f>
        <v>0</v>
      </c>
      <c r="E7" s="65">
        <f>IF(AND(Data!$B5=DataOdafim!E$1,DataOdafim!$A7=Data!$A5),Data!$H5,0)</f>
        <v>16751</v>
      </c>
      <c r="F7" s="65">
        <f>IF(AND(Data!$B5=DataOdafim!F$1,DataOdafim!$A7=Data!$A5),Data!$H5,0)</f>
        <v>0</v>
      </c>
      <c r="G7" s="65">
        <f>IF(AND(Data!$B5=DataOdafim!G$1,DataOdafim!$A7=Data!$A5),Data!$H5,0)</f>
        <v>0</v>
      </c>
      <c r="H7" s="65">
        <f>IF(AND(Data!$B5=DataOdafim!H$1,DataOdafim!$A7=Data!$A5),Data!$H5,0)</f>
        <v>0</v>
      </c>
      <c r="I7" s="65">
        <f>IF(AND(Data!$B5=DataOdafim!I$1,DataOdafim!$A7=Data!$A5),Data!$H5,0)</f>
        <v>0</v>
      </c>
      <c r="J7" s="65">
        <f>IF(AND(Data!$B5=DataOdafim!J$1,DataOdafim!$A7=Data!$A5),Data!$H5,0)</f>
        <v>0</v>
      </c>
      <c r="K7" s="65">
        <f>IF(AND(Data!$B5=DataOdafim!K$1,DataOdafim!$A7=Data!$A5),Data!$H5,0)</f>
        <v>0</v>
      </c>
      <c r="L7" s="65">
        <f>IF(AND(Data!$B5=DataOdafim!L$1,DataOdafim!$A7=Data!$A5),Data!$H5,0)</f>
        <v>0</v>
      </c>
      <c r="M7" s="65">
        <f>IF(AND(Data!$B5=DataOdafim!M$1,DataOdafim!$A7=Data!$A5),Data!$H5,0)</f>
        <v>0</v>
      </c>
      <c r="N7" s="65">
        <f>IF(AND(Data!$B5=DataOdafim!N$1,DataOdafim!$A7=Data!$A5),Data!$H5,0)</f>
        <v>0</v>
      </c>
      <c r="O7" s="65">
        <f>IF(AND(Data!$B5=DataOdafim!O$1,DataOdafim!$A7=Data!$A5),Data!$H5,0)</f>
        <v>0</v>
      </c>
      <c r="P7" s="65">
        <f>IF(AND(Data!$B5=DataOdafim!P$1,DataOdafim!$A7=Data!$A5),Data!$H5,0)</f>
        <v>0</v>
      </c>
      <c r="Q7" s="65">
        <f>IF(AND(Data!$B5=DataOdafim!Q$1,DataOdafim!$A7=Data!$A5),Data!$H5,0)</f>
        <v>0</v>
      </c>
      <c r="R7" s="65">
        <f>IF(AND(Data!$B5=DataOdafim!R$1,DataOdafim!$A7=Data!$A5),Data!$H5,0)</f>
        <v>0</v>
      </c>
      <c r="S7" s="65">
        <f>IF(AND(Data!$B5=DataOdafim!S$1,DataOdafim!$A7=Data!$A5),Data!$H5,0)</f>
        <v>0</v>
      </c>
      <c r="T7" s="65">
        <f>IF(AND(Data!$B5=DataOdafim!T$1,DataOdafim!$A7=Data!$A5),Data!$H5,0)</f>
        <v>0</v>
      </c>
      <c r="U7" s="65">
        <f>IF(AND(Data!$B5=DataOdafim!U$1,DataOdafim!$A7=Data!$A5),Data!$H5,0)</f>
        <v>0</v>
      </c>
      <c r="V7" s="65">
        <f>IF(AND(Data!$B5=DataOdafim!V$1,DataOdafim!$A7=Data!$A5),Data!$H5,0)</f>
        <v>0</v>
      </c>
      <c r="W7" s="65">
        <f>IF(AND(Data!$B5=DataOdafim!W$1,DataOdafim!$A7=Data!$A5),Data!$H5,0)</f>
        <v>0</v>
      </c>
      <c r="X7" s="65">
        <f>IF(AND(Data!$B5=DataOdafim!X$1,DataOdafim!$A7=Data!$A5),Data!$H5,0)</f>
        <v>0</v>
      </c>
      <c r="Y7" s="65">
        <f>IF(AND(Data!$B5=DataOdafim!Y$1,DataOdafim!$A7=Data!$A5),Data!$H5,0)</f>
        <v>0</v>
      </c>
      <c r="Z7" s="65">
        <f>IF(AND(Data!$B5=DataOdafim!Z$1,DataOdafim!$A7=Data!$A5),Data!$H5,0)</f>
        <v>0</v>
      </c>
      <c r="AA7" s="65">
        <f>IF(AND(Data!$B5=DataOdafim!AA$1,DataOdafim!$A7=Data!$A5),Data!$H5,0)</f>
        <v>0</v>
      </c>
      <c r="AB7" s="65">
        <f>IF(AND(Data!$B5=DataOdafim!AB$1,DataOdafim!$A7=Data!$A5),Data!$H5,0)</f>
        <v>0</v>
      </c>
      <c r="AC7" s="65">
        <f>IF(AND(Data!$B5=DataOdafim!AC$1,DataOdafim!$A7=Data!$A5),Data!$H5,0)</f>
        <v>0</v>
      </c>
      <c r="AD7" s="65">
        <f>IF(AND(Data!$B5=DataOdafim!AD$1,DataOdafim!$A7=Data!$A5),Data!$H5,0)</f>
        <v>0</v>
      </c>
      <c r="AE7" s="65">
        <f>IF(AND(Data!$B5=DataOdafim!AE$1,DataOdafim!$A7=Data!$A5),Data!$H5,0)</f>
        <v>0</v>
      </c>
      <c r="AF7" s="65">
        <f>IF(AND(Data!$B5=DataOdafim!AF$1,DataOdafim!$A7=Data!$A5),Data!$H5,0)</f>
        <v>0</v>
      </c>
      <c r="AG7" s="65">
        <f>IF(AND(Data!$B5=DataOdafim!AG$1,DataOdafim!$A7=Data!$A5),Data!$H5,0)</f>
        <v>0</v>
      </c>
      <c r="AH7" s="65">
        <f>IF(AND(Data!$B5=DataOdafim!AH$1,DataOdafim!$A7=Data!$A5),Data!$H5,0)</f>
        <v>0</v>
      </c>
      <c r="AI7" s="65">
        <f>IF(AND(Data!$B5=DataOdafim!AI$1,DataOdafim!$A7=Data!$A5),Data!$H5,0)</f>
        <v>0</v>
      </c>
      <c r="AJ7" s="65">
        <f>IF(AND(Data!$B5=DataOdafim!AJ$1,DataOdafim!$A7=Data!$A5),Data!$H5,0)</f>
        <v>0</v>
      </c>
      <c r="AK7" s="65">
        <f>IF(AND(Data!$B5=DataOdafim!AK$1,DataOdafim!$A7=Data!$A5),Data!$H5,0)</f>
        <v>0</v>
      </c>
      <c r="AL7" s="65">
        <f>IF(AND(Data!$B5=DataOdafim!AL$1,DataOdafim!$A7=Data!$A5),Data!$H5,0)</f>
        <v>0</v>
      </c>
      <c r="AM7" s="65">
        <f>IF(AND(Data!$B5=DataOdafim!AM$1,DataOdafim!$A7=Data!$A5),Data!$H5,0)</f>
        <v>0</v>
      </c>
      <c r="AN7" s="65">
        <f>IF(AND(Data!$B5=DataOdafim!AN$1,DataOdafim!$A7=Data!$A5),Data!$H5,0)</f>
        <v>0</v>
      </c>
      <c r="AO7" s="65">
        <f>IF(AND(Data!$B5=DataOdafim!AO$1,DataOdafim!$A7=Data!$A5),Data!$H5,0)</f>
        <v>0</v>
      </c>
      <c r="AP7" s="65">
        <f>IF(AND(Data!$B5=DataOdafim!AP$1,DataOdafim!$A7=Data!$A5),Data!$H5,0)</f>
        <v>0</v>
      </c>
      <c r="AQ7" s="65">
        <f>IF(AND(Data!$B5=DataOdafim!AQ$1,DataOdafim!$A7=Data!$A5),Data!$H5,0)</f>
        <v>0</v>
      </c>
      <c r="AR7" s="65">
        <f>IF(AND(Data!$B5=DataOdafim!AR$1,DataOdafim!$A7=Data!$A5),Data!$H5,0)</f>
        <v>0</v>
      </c>
      <c r="AS7" s="65">
        <f>IF(AND(Data!$B5=DataOdafim!AS$1,DataOdafim!$A7=Data!$A5),Data!$H5,0)</f>
        <v>0</v>
      </c>
      <c r="AT7" s="65">
        <f>IF(AND(Data!$B5=DataOdafim!AT$1,DataOdafim!$A7=Data!$A5),Data!$H5,0)</f>
        <v>0</v>
      </c>
      <c r="AU7" s="65">
        <f>IF(AND(Data!$B5=DataOdafim!AU$1,DataOdafim!$A7=Data!$A5),Data!$H5,0)</f>
        <v>0</v>
      </c>
      <c r="AV7" s="65">
        <f>IF(AND(Data!$B5=DataOdafim!AV$1,DataOdafim!$A7=Data!$A5),Data!$H5,0)</f>
        <v>0</v>
      </c>
      <c r="AW7" s="65">
        <f>IF(AND(Data!$B5=DataOdafim!AW$1,DataOdafim!$A7=Data!$A5),Data!$H5,0)</f>
        <v>0</v>
      </c>
      <c r="AX7" s="65">
        <f>IF(AND(Data!$B5=DataOdafim!AX$1,DataOdafim!$A7=Data!$A5),Data!$H5,0)</f>
        <v>0</v>
      </c>
      <c r="AY7" s="65">
        <f>IF(AND(Data!$B5=DataOdafim!AY$1,DataOdafim!$A7=Data!$A5),Data!$H5,0)</f>
        <v>0</v>
      </c>
      <c r="AZ7" s="65">
        <f>IF(AND(Data!$B5=DataOdafim!AZ$1,DataOdafim!$A7=Data!$A5),Data!$H5,0)</f>
        <v>0</v>
      </c>
      <c r="BA7" s="65">
        <f>IF(AND(Data!$B5=DataOdafim!BA$1,DataOdafim!$A7=Data!$A5),Data!$H5,0)</f>
        <v>0</v>
      </c>
      <c r="BB7" s="65">
        <f>IF(AND(Data!$B5=DataOdafim!BB$1,DataOdafim!$A7=Data!$A5),Data!$H5,0)</f>
        <v>0</v>
      </c>
      <c r="BC7" s="65">
        <f>IF(AND(Data!$B5=DataOdafim!BC$1,DataOdafim!$A7=Data!$A5),Data!$H5,0)</f>
        <v>0</v>
      </c>
      <c r="BD7" s="65">
        <f>IF(AND(Data!$B5=DataOdafim!BD$1,DataOdafim!$A7=Data!$A5),Data!$H5,0)</f>
        <v>0</v>
      </c>
      <c r="BE7" s="65">
        <f>IF(AND(Data!$B5=DataOdafim!BE$1,DataOdafim!$A7=Data!$A5),Data!$H5,0)</f>
        <v>0</v>
      </c>
      <c r="BF7" s="65">
        <f>IF(AND(Data!$B5=DataOdafim!BF$1,DataOdafim!$A7=Data!$A5),Data!$H5,0)</f>
        <v>0</v>
      </c>
      <c r="BG7" s="65">
        <f>IF(AND(Data!$B5=DataOdafim!BG$1,DataOdafim!$A7=Data!$A5),Data!$H5,0)</f>
        <v>0</v>
      </c>
      <c r="BH7" s="65">
        <f>IF(AND(Data!$B5=DataOdafim!BH$1,DataOdafim!$A7=Data!$A5),Data!$H5,0)</f>
        <v>0</v>
      </c>
      <c r="BI7" s="65">
        <f>IF(AND(Data!$B5=DataOdafim!BI$1,DataOdafim!$A7=Data!$A5),Data!$H5,0)</f>
        <v>0</v>
      </c>
      <c r="BJ7" s="65">
        <f>IF(AND(Data!$B5=DataOdafim!BJ$1,DataOdafim!$A7=Data!$A5),Data!$H5,0)</f>
        <v>0</v>
      </c>
    </row>
    <row r="8" spans="1:63" ht="15" x14ac:dyDescent="0.25">
      <c r="A8" s="62">
        <v>5</v>
      </c>
      <c r="B8" s="64" t="str">
        <f>VLOOKUP(A8,Data!A:G,5,FALSE)</f>
        <v>שס</v>
      </c>
      <c r="C8" s="65">
        <f>IF(AND(Data!$B6=DataOdafim!C$1,DataOdafim!$A8=Data!$A6),Data!$H6,0)</f>
        <v>0</v>
      </c>
      <c r="D8" s="65">
        <f>IF(AND(Data!$B6=DataOdafim!D$1,DataOdafim!$A8=Data!$A6),Data!$H6,0)</f>
        <v>0</v>
      </c>
      <c r="E8" s="65">
        <f>IF(AND(Data!$B6=DataOdafim!E$1,DataOdafim!$A8=Data!$A6),Data!$H6,0)</f>
        <v>0</v>
      </c>
      <c r="F8" s="65">
        <f>IF(AND(Data!$B6=DataOdafim!F$1,DataOdafim!$A8=Data!$A6),Data!$H6,0)</f>
        <v>30719</v>
      </c>
      <c r="G8" s="65">
        <f>IF(AND(Data!$B6=DataOdafim!G$1,DataOdafim!$A8=Data!$A6),Data!$H6,0)</f>
        <v>0</v>
      </c>
      <c r="H8" s="65">
        <f>IF(AND(Data!$B6=DataOdafim!H$1,DataOdafim!$A8=Data!$A6),Data!$H6,0)</f>
        <v>0</v>
      </c>
      <c r="I8" s="65">
        <f>IF(AND(Data!$B6=DataOdafim!I$1,DataOdafim!$A8=Data!$A6),Data!$H6,0)</f>
        <v>0</v>
      </c>
      <c r="J8" s="65">
        <f>IF(AND(Data!$B6=DataOdafim!J$1,DataOdafim!$A8=Data!$A6),Data!$H6,0)</f>
        <v>0</v>
      </c>
      <c r="K8" s="65">
        <f>IF(AND(Data!$B6=DataOdafim!K$1,DataOdafim!$A8=Data!$A6),Data!$H6,0)</f>
        <v>0</v>
      </c>
      <c r="L8" s="65">
        <f>IF(AND(Data!$B6=DataOdafim!L$1,DataOdafim!$A8=Data!$A6),Data!$H6,0)</f>
        <v>0</v>
      </c>
      <c r="M8" s="65">
        <f>IF(AND(Data!$B6=DataOdafim!M$1,DataOdafim!$A8=Data!$A6),Data!$H6,0)</f>
        <v>0</v>
      </c>
      <c r="N8" s="65">
        <f>IF(AND(Data!$B6=DataOdafim!N$1,DataOdafim!$A8=Data!$A6),Data!$H6,0)</f>
        <v>0</v>
      </c>
      <c r="O8" s="65">
        <f>IF(AND(Data!$B6=DataOdafim!O$1,DataOdafim!$A8=Data!$A6),Data!$H6,0)</f>
        <v>0</v>
      </c>
      <c r="P8" s="65">
        <f>IF(AND(Data!$B6=DataOdafim!P$1,DataOdafim!$A8=Data!$A6),Data!$H6,0)</f>
        <v>0</v>
      </c>
      <c r="Q8" s="65">
        <f>IF(AND(Data!$B6=DataOdafim!Q$1,DataOdafim!$A8=Data!$A6),Data!$H6,0)</f>
        <v>0</v>
      </c>
      <c r="R8" s="65">
        <f>IF(AND(Data!$B6=DataOdafim!R$1,DataOdafim!$A8=Data!$A6),Data!$H6,0)</f>
        <v>0</v>
      </c>
      <c r="S8" s="65">
        <f>IF(AND(Data!$B6=DataOdafim!S$1,DataOdafim!$A8=Data!$A6),Data!$H6,0)</f>
        <v>0</v>
      </c>
      <c r="T8" s="65">
        <f>IF(AND(Data!$B6=DataOdafim!T$1,DataOdafim!$A8=Data!$A6),Data!$H6,0)</f>
        <v>0</v>
      </c>
      <c r="U8" s="65">
        <f>IF(AND(Data!$B6=DataOdafim!U$1,DataOdafim!$A8=Data!$A6),Data!$H6,0)</f>
        <v>0</v>
      </c>
      <c r="V8" s="65">
        <f>IF(AND(Data!$B6=DataOdafim!V$1,DataOdafim!$A8=Data!$A6),Data!$H6,0)</f>
        <v>0</v>
      </c>
      <c r="W8" s="65">
        <f>IF(AND(Data!$B6=DataOdafim!W$1,DataOdafim!$A8=Data!$A6),Data!$H6,0)</f>
        <v>0</v>
      </c>
      <c r="X8" s="65">
        <f>IF(AND(Data!$B6=DataOdafim!X$1,DataOdafim!$A8=Data!$A6),Data!$H6,0)</f>
        <v>0</v>
      </c>
      <c r="Y8" s="65">
        <f>IF(AND(Data!$B6=DataOdafim!Y$1,DataOdafim!$A8=Data!$A6),Data!$H6,0)</f>
        <v>0</v>
      </c>
      <c r="Z8" s="65">
        <f>IF(AND(Data!$B6=DataOdafim!Z$1,DataOdafim!$A8=Data!$A6),Data!$H6,0)</f>
        <v>0</v>
      </c>
      <c r="AA8" s="65">
        <f>IF(AND(Data!$B6=DataOdafim!AA$1,DataOdafim!$A8=Data!$A6),Data!$H6,0)</f>
        <v>0</v>
      </c>
      <c r="AB8" s="65">
        <f>IF(AND(Data!$B6=DataOdafim!AB$1,DataOdafim!$A8=Data!$A6),Data!$H6,0)</f>
        <v>0</v>
      </c>
      <c r="AC8" s="65">
        <f>IF(AND(Data!$B6=DataOdafim!AC$1,DataOdafim!$A8=Data!$A6),Data!$H6,0)</f>
        <v>0</v>
      </c>
      <c r="AD8" s="65">
        <f>IF(AND(Data!$B6=DataOdafim!AD$1,DataOdafim!$A8=Data!$A6),Data!$H6,0)</f>
        <v>0</v>
      </c>
      <c r="AE8" s="65">
        <f>IF(AND(Data!$B6=DataOdafim!AE$1,DataOdafim!$A8=Data!$A6),Data!$H6,0)</f>
        <v>0</v>
      </c>
      <c r="AF8" s="65">
        <f>IF(AND(Data!$B6=DataOdafim!AF$1,DataOdafim!$A8=Data!$A6),Data!$H6,0)</f>
        <v>0</v>
      </c>
      <c r="AG8" s="65">
        <f>IF(AND(Data!$B6=DataOdafim!AG$1,DataOdafim!$A8=Data!$A6),Data!$H6,0)</f>
        <v>0</v>
      </c>
      <c r="AH8" s="65">
        <f>IF(AND(Data!$B6=DataOdafim!AH$1,DataOdafim!$A8=Data!$A6),Data!$H6,0)</f>
        <v>0</v>
      </c>
      <c r="AI8" s="65">
        <f>IF(AND(Data!$B6=DataOdafim!AI$1,DataOdafim!$A8=Data!$A6),Data!$H6,0)</f>
        <v>0</v>
      </c>
      <c r="AJ8" s="65">
        <f>IF(AND(Data!$B6=DataOdafim!AJ$1,DataOdafim!$A8=Data!$A6),Data!$H6,0)</f>
        <v>0</v>
      </c>
      <c r="AK8" s="65">
        <f>IF(AND(Data!$B6=DataOdafim!AK$1,DataOdafim!$A8=Data!$A6),Data!$H6,0)</f>
        <v>0</v>
      </c>
      <c r="AL8" s="65">
        <f>IF(AND(Data!$B6=DataOdafim!AL$1,DataOdafim!$A8=Data!$A6),Data!$H6,0)</f>
        <v>0</v>
      </c>
      <c r="AM8" s="65">
        <f>IF(AND(Data!$B6=DataOdafim!AM$1,DataOdafim!$A8=Data!$A6),Data!$H6,0)</f>
        <v>0</v>
      </c>
      <c r="AN8" s="65">
        <f>IF(AND(Data!$B6=DataOdafim!AN$1,DataOdafim!$A8=Data!$A6),Data!$H6,0)</f>
        <v>0</v>
      </c>
      <c r="AO8" s="65">
        <f>IF(AND(Data!$B6=DataOdafim!AO$1,DataOdafim!$A8=Data!$A6),Data!$H6,0)</f>
        <v>0</v>
      </c>
      <c r="AP8" s="65">
        <f>IF(AND(Data!$B6=DataOdafim!AP$1,DataOdafim!$A8=Data!$A6),Data!$H6,0)</f>
        <v>0</v>
      </c>
      <c r="AQ8" s="65">
        <f>IF(AND(Data!$B6=DataOdafim!AQ$1,DataOdafim!$A8=Data!$A6),Data!$H6,0)</f>
        <v>0</v>
      </c>
      <c r="AR8" s="65">
        <f>IF(AND(Data!$B6=DataOdafim!AR$1,DataOdafim!$A8=Data!$A6),Data!$H6,0)</f>
        <v>0</v>
      </c>
      <c r="AS8" s="65">
        <f>IF(AND(Data!$B6=DataOdafim!AS$1,DataOdafim!$A8=Data!$A6),Data!$H6,0)</f>
        <v>0</v>
      </c>
      <c r="AT8" s="65">
        <f>IF(AND(Data!$B6=DataOdafim!AT$1,DataOdafim!$A8=Data!$A6),Data!$H6,0)</f>
        <v>0</v>
      </c>
      <c r="AU8" s="65">
        <f>IF(AND(Data!$B6=DataOdafim!AU$1,DataOdafim!$A8=Data!$A6),Data!$H6,0)</f>
        <v>0</v>
      </c>
      <c r="AV8" s="65">
        <f>IF(AND(Data!$B6=DataOdafim!AV$1,DataOdafim!$A8=Data!$A6),Data!$H6,0)</f>
        <v>0</v>
      </c>
      <c r="AW8" s="65">
        <f>IF(AND(Data!$B6=DataOdafim!AW$1,DataOdafim!$A8=Data!$A6),Data!$H6,0)</f>
        <v>0</v>
      </c>
      <c r="AX8" s="65">
        <f>IF(AND(Data!$B6=DataOdafim!AX$1,DataOdafim!$A8=Data!$A6),Data!$H6,0)</f>
        <v>0</v>
      </c>
      <c r="AY8" s="65">
        <f>IF(AND(Data!$B6=DataOdafim!AY$1,DataOdafim!$A8=Data!$A6),Data!$H6,0)</f>
        <v>0</v>
      </c>
      <c r="AZ8" s="65">
        <f>IF(AND(Data!$B6=DataOdafim!AZ$1,DataOdafim!$A8=Data!$A6),Data!$H6,0)</f>
        <v>0</v>
      </c>
      <c r="BA8" s="65">
        <f>IF(AND(Data!$B6=DataOdafim!BA$1,DataOdafim!$A8=Data!$A6),Data!$H6,0)</f>
        <v>0</v>
      </c>
      <c r="BB8" s="65">
        <f>IF(AND(Data!$B6=DataOdafim!BB$1,DataOdafim!$A8=Data!$A6),Data!$H6,0)</f>
        <v>0</v>
      </c>
      <c r="BC8" s="65">
        <f>IF(AND(Data!$B6=DataOdafim!BC$1,DataOdafim!$A8=Data!$A6),Data!$H6,0)</f>
        <v>0</v>
      </c>
      <c r="BD8" s="65">
        <f>IF(AND(Data!$B6=DataOdafim!BD$1,DataOdafim!$A8=Data!$A6),Data!$H6,0)</f>
        <v>0</v>
      </c>
      <c r="BE8" s="65">
        <f>IF(AND(Data!$B6=DataOdafim!BE$1,DataOdafim!$A8=Data!$A6),Data!$H6,0)</f>
        <v>0</v>
      </c>
      <c r="BF8" s="65">
        <f>IF(AND(Data!$B6=DataOdafim!BF$1,DataOdafim!$A8=Data!$A6),Data!$H6,0)</f>
        <v>0</v>
      </c>
      <c r="BG8" s="65">
        <f>IF(AND(Data!$B6=DataOdafim!BG$1,DataOdafim!$A8=Data!$A6),Data!$H6,0)</f>
        <v>0</v>
      </c>
      <c r="BH8" s="65">
        <f>IF(AND(Data!$B6=DataOdafim!BH$1,DataOdafim!$A8=Data!$A6),Data!$H6,0)</f>
        <v>0</v>
      </c>
      <c r="BI8" s="65">
        <f>IF(AND(Data!$B6=DataOdafim!BI$1,DataOdafim!$A8=Data!$A6),Data!$H6,0)</f>
        <v>0</v>
      </c>
      <c r="BJ8" s="65">
        <f>IF(AND(Data!$B6=DataOdafim!BJ$1,DataOdafim!$A8=Data!$A6),Data!$H6,0)</f>
        <v>0</v>
      </c>
    </row>
    <row r="9" spans="1:63" ht="15" x14ac:dyDescent="0.25">
      <c r="A9" s="62">
        <v>6</v>
      </c>
      <c r="B9" s="64" t="str">
        <f>VLOOKUP(A9,Data!A:G,5,FALSE)</f>
        <v>עוצמה</v>
      </c>
      <c r="C9" s="65">
        <f>IF(AND(Data!$B7=DataOdafim!C$1,DataOdafim!$A9=Data!$A7),Data!$H7,0)</f>
        <v>0</v>
      </c>
      <c r="D9" s="65">
        <f>IF(AND(Data!$B7=DataOdafim!D$1,DataOdafim!$A9=Data!$A7),Data!$H7,0)</f>
        <v>0</v>
      </c>
      <c r="E9" s="65">
        <f>IF(AND(Data!$B7=DataOdafim!E$1,DataOdafim!$A9=Data!$A7),Data!$H7,0)</f>
        <v>0</v>
      </c>
      <c r="F9" s="65">
        <f>IF(AND(Data!$B7=DataOdafim!F$1,DataOdafim!$A9=Data!$A7),Data!$H7,0)</f>
        <v>0</v>
      </c>
      <c r="G9" s="65">
        <f>IF(AND(Data!$B7=DataOdafim!G$1,DataOdafim!$A9=Data!$A7),Data!$H7,0)</f>
        <v>0</v>
      </c>
      <c r="H9" s="65">
        <f>IF(AND(Data!$B7=DataOdafim!H$1,DataOdafim!$A9=Data!$A7),Data!$H7,0)</f>
        <v>0</v>
      </c>
      <c r="I9" s="65">
        <f>IF(AND(Data!$B7=DataOdafim!I$1,DataOdafim!$A9=Data!$A7),Data!$H7,0)</f>
        <v>0</v>
      </c>
      <c r="J9" s="65">
        <f>IF(AND(Data!$B7=DataOdafim!J$1,DataOdafim!$A9=Data!$A7),Data!$H7,0)</f>
        <v>0</v>
      </c>
      <c r="K9" s="65">
        <f>IF(AND(Data!$B7=DataOdafim!K$1,DataOdafim!$A9=Data!$A7),Data!$H7,0)</f>
        <v>0</v>
      </c>
      <c r="L9" s="65">
        <f>IF(AND(Data!$B7=DataOdafim!L$1,DataOdafim!$A9=Data!$A7),Data!$H7,0)</f>
        <v>0</v>
      </c>
      <c r="M9" s="65">
        <f>IF(AND(Data!$B7=DataOdafim!M$1,DataOdafim!$A9=Data!$A7),Data!$H7,0)</f>
        <v>0</v>
      </c>
      <c r="N9" s="65">
        <f>IF(AND(Data!$B7=DataOdafim!N$1,DataOdafim!$A9=Data!$A7),Data!$H7,0)</f>
        <v>0</v>
      </c>
      <c r="O9" s="65">
        <f>IF(AND(Data!$B7=DataOdafim!O$1,DataOdafim!$A9=Data!$A7),Data!$H7,0)</f>
        <v>0</v>
      </c>
      <c r="P9" s="65">
        <f>IF(AND(Data!$B7=DataOdafim!P$1,DataOdafim!$A9=Data!$A7),Data!$H7,0)</f>
        <v>0</v>
      </c>
      <c r="Q9" s="65">
        <f>IF(AND(Data!$B7=DataOdafim!Q$1,DataOdafim!$A9=Data!$A7),Data!$H7,0)</f>
        <v>0</v>
      </c>
      <c r="R9" s="65">
        <f>IF(AND(Data!$B7=DataOdafim!R$1,DataOdafim!$A9=Data!$A7),Data!$H7,0)</f>
        <v>0</v>
      </c>
      <c r="S9" s="65">
        <f>IF(AND(Data!$B7=DataOdafim!S$1,DataOdafim!$A9=Data!$A7),Data!$H7,0)</f>
        <v>0</v>
      </c>
      <c r="T9" s="65">
        <f>IF(AND(Data!$B7=DataOdafim!T$1,DataOdafim!$A9=Data!$A7),Data!$H7,0)</f>
        <v>0</v>
      </c>
      <c r="U9" s="65">
        <f>IF(AND(Data!$B7=DataOdafim!U$1,DataOdafim!$A9=Data!$A7),Data!$H7,0)</f>
        <v>0</v>
      </c>
      <c r="V9" s="65">
        <f>IF(AND(Data!$B7=DataOdafim!V$1,DataOdafim!$A9=Data!$A7),Data!$H7,0)</f>
        <v>0</v>
      </c>
      <c r="W9" s="65">
        <f>IF(AND(Data!$B7=DataOdafim!W$1,DataOdafim!$A9=Data!$A7),Data!$H7,0)</f>
        <v>0</v>
      </c>
      <c r="X9" s="65">
        <f>IF(AND(Data!$B7=DataOdafim!X$1,DataOdafim!$A9=Data!$A7),Data!$H7,0)</f>
        <v>0</v>
      </c>
      <c r="Y9" s="65">
        <f>IF(AND(Data!$B7=DataOdafim!Y$1,DataOdafim!$A9=Data!$A7),Data!$H7,0)</f>
        <v>0</v>
      </c>
      <c r="Z9" s="65">
        <f>IF(AND(Data!$B7=DataOdafim!Z$1,DataOdafim!$A9=Data!$A7),Data!$H7,0)</f>
        <v>0</v>
      </c>
      <c r="AA9" s="65">
        <f>IF(AND(Data!$B7=DataOdafim!AA$1,DataOdafim!$A9=Data!$A7),Data!$H7,0)</f>
        <v>0</v>
      </c>
      <c r="AB9" s="65">
        <f>IF(AND(Data!$B7=DataOdafim!AB$1,DataOdafim!$A9=Data!$A7),Data!$H7,0)</f>
        <v>0</v>
      </c>
      <c r="AC9" s="65">
        <f>IF(AND(Data!$B7=DataOdafim!AC$1,DataOdafim!$A9=Data!$A7),Data!$H7,0)</f>
        <v>0</v>
      </c>
      <c r="AD9" s="65">
        <f>IF(AND(Data!$B7=DataOdafim!AD$1,DataOdafim!$A9=Data!$A7),Data!$H7,0)</f>
        <v>0</v>
      </c>
      <c r="AE9" s="65">
        <f>IF(AND(Data!$B7=DataOdafim!AE$1,DataOdafim!$A9=Data!$A7),Data!$H7,0)</f>
        <v>0</v>
      </c>
      <c r="AF9" s="65">
        <f>IF(AND(Data!$B7=DataOdafim!AF$1,DataOdafim!$A9=Data!$A7),Data!$H7,0)</f>
        <v>0</v>
      </c>
      <c r="AG9" s="65">
        <f>IF(AND(Data!$B7=DataOdafim!AG$1,DataOdafim!$A9=Data!$A7),Data!$H7,0)</f>
        <v>0</v>
      </c>
      <c r="AH9" s="65">
        <f>IF(AND(Data!$B7=DataOdafim!AH$1,DataOdafim!$A9=Data!$A7),Data!$H7,0)</f>
        <v>0</v>
      </c>
      <c r="AI9" s="65">
        <f>IF(AND(Data!$B7=DataOdafim!AI$1,DataOdafim!$A9=Data!$A7),Data!$H7,0)</f>
        <v>0</v>
      </c>
      <c r="AJ9" s="65">
        <f>IF(AND(Data!$B7=DataOdafim!AJ$1,DataOdafim!$A9=Data!$A7),Data!$H7,0)</f>
        <v>0</v>
      </c>
      <c r="AK9" s="65">
        <f>IF(AND(Data!$B7=DataOdafim!AK$1,DataOdafim!$A9=Data!$A7),Data!$H7,0)</f>
        <v>0</v>
      </c>
      <c r="AL9" s="65">
        <f>IF(AND(Data!$B7=DataOdafim!AL$1,DataOdafim!$A9=Data!$A7),Data!$H7,0)</f>
        <v>0</v>
      </c>
      <c r="AM9" s="65">
        <f>IF(AND(Data!$B7=DataOdafim!AM$1,DataOdafim!$A9=Data!$A7),Data!$H7,0)</f>
        <v>0</v>
      </c>
      <c r="AN9" s="65">
        <f>IF(AND(Data!$B7=DataOdafim!AN$1,DataOdafim!$A9=Data!$A7),Data!$H7,0)</f>
        <v>0</v>
      </c>
      <c r="AO9" s="65">
        <f>IF(AND(Data!$B7=DataOdafim!AO$1,DataOdafim!$A9=Data!$A7),Data!$H7,0)</f>
        <v>0</v>
      </c>
      <c r="AP9" s="65">
        <f>IF(AND(Data!$B7=DataOdafim!AP$1,DataOdafim!$A9=Data!$A7),Data!$H7,0)</f>
        <v>0</v>
      </c>
      <c r="AQ9" s="65">
        <f>IF(AND(Data!$B7=DataOdafim!AQ$1,DataOdafim!$A9=Data!$A7),Data!$H7,0)</f>
        <v>0</v>
      </c>
      <c r="AR9" s="65">
        <f>IF(AND(Data!$B7=DataOdafim!AR$1,DataOdafim!$A9=Data!$A7),Data!$H7,0)</f>
        <v>0</v>
      </c>
      <c r="AS9" s="65">
        <f>IF(AND(Data!$B7=DataOdafim!AS$1,DataOdafim!$A9=Data!$A7),Data!$H7,0)</f>
        <v>0</v>
      </c>
      <c r="AT9" s="65">
        <f>IF(AND(Data!$B7=DataOdafim!AT$1,DataOdafim!$A9=Data!$A7),Data!$H7,0)</f>
        <v>0</v>
      </c>
      <c r="AU9" s="65">
        <f>IF(AND(Data!$B7=DataOdafim!AU$1,DataOdafim!$A9=Data!$A7),Data!$H7,0)</f>
        <v>0</v>
      </c>
      <c r="AV9" s="65">
        <f>IF(AND(Data!$B7=DataOdafim!AV$1,DataOdafim!$A9=Data!$A7),Data!$H7,0)</f>
        <v>0</v>
      </c>
      <c r="AW9" s="65">
        <f>IF(AND(Data!$B7=DataOdafim!AW$1,DataOdafim!$A9=Data!$A7),Data!$H7,0)</f>
        <v>0</v>
      </c>
      <c r="AX9" s="65">
        <f>IF(AND(Data!$B7=DataOdafim!AX$1,DataOdafim!$A9=Data!$A7),Data!$H7,0)</f>
        <v>0</v>
      </c>
      <c r="AY9" s="65">
        <f>IF(AND(Data!$B7=DataOdafim!AY$1,DataOdafim!$A9=Data!$A7),Data!$H7,0)</f>
        <v>0</v>
      </c>
      <c r="AZ9" s="65">
        <f>IF(AND(Data!$B7=DataOdafim!AZ$1,DataOdafim!$A9=Data!$A7),Data!$H7,0)</f>
        <v>0</v>
      </c>
      <c r="BA9" s="65">
        <f>IF(AND(Data!$B7=DataOdafim!BA$1,DataOdafim!$A9=Data!$A7),Data!$H7,0)</f>
        <v>0</v>
      </c>
      <c r="BB9" s="65">
        <f>IF(AND(Data!$B7=DataOdafim!BB$1,DataOdafim!$A9=Data!$A7),Data!$H7,0)</f>
        <v>0</v>
      </c>
      <c r="BC9" s="65">
        <f>IF(AND(Data!$B7=DataOdafim!BC$1,DataOdafim!$A9=Data!$A7),Data!$H7,0)</f>
        <v>0</v>
      </c>
      <c r="BD9" s="65">
        <f>IF(AND(Data!$B7=DataOdafim!BD$1,DataOdafim!$A9=Data!$A7),Data!$H7,0)</f>
        <v>0</v>
      </c>
      <c r="BE9" s="65">
        <f>IF(AND(Data!$B7=DataOdafim!BE$1,DataOdafim!$A9=Data!$A7),Data!$H7,0)</f>
        <v>0</v>
      </c>
      <c r="BF9" s="65">
        <f>IF(AND(Data!$B7=DataOdafim!BF$1,DataOdafim!$A9=Data!$A7),Data!$H7,0)</f>
        <v>0</v>
      </c>
      <c r="BG9" s="65">
        <f>IF(AND(Data!$B7=DataOdafim!BG$1,DataOdafim!$A9=Data!$A7),Data!$H7,0)</f>
        <v>0</v>
      </c>
      <c r="BH9" s="65">
        <f>IF(AND(Data!$B7=DataOdafim!BH$1,DataOdafim!$A9=Data!$A7),Data!$H7,0)</f>
        <v>0</v>
      </c>
      <c r="BI9" s="65">
        <f>IF(AND(Data!$B7=DataOdafim!BI$1,DataOdafim!$A9=Data!$A7),Data!$H7,0)</f>
        <v>0</v>
      </c>
      <c r="BJ9" s="65">
        <f>IF(AND(Data!$B7=DataOdafim!BJ$1,DataOdafim!$A9=Data!$A7),Data!$H7,0)</f>
        <v>0</v>
      </c>
    </row>
    <row r="10" spans="1:63" ht="15" x14ac:dyDescent="0.25">
      <c r="A10" s="62">
        <v>7</v>
      </c>
      <c r="B10" s="64" t="str">
        <f>VLOOKUP(A10,Data!A:G,5,FALSE)</f>
        <v>מרצ</v>
      </c>
      <c r="C10" s="65">
        <f>IF(AND(Data!$B8=DataOdafim!C$1,DataOdafim!$A10=Data!$A8),Data!$H8,0)</f>
        <v>0</v>
      </c>
      <c r="D10" s="65">
        <f>IF(AND(Data!$B8=DataOdafim!D$1,DataOdafim!$A10=Data!$A8),Data!$H8,0)</f>
        <v>0</v>
      </c>
      <c r="E10" s="65">
        <f>IF(AND(Data!$B8=DataOdafim!E$1,DataOdafim!$A10=Data!$A8),Data!$H8,0)</f>
        <v>11884</v>
      </c>
      <c r="F10" s="65">
        <f>IF(AND(Data!$B8=DataOdafim!F$1,DataOdafim!$A10=Data!$A8),Data!$H8,0)</f>
        <v>0</v>
      </c>
      <c r="G10" s="65">
        <f>IF(AND(Data!$B8=DataOdafim!G$1,DataOdafim!$A10=Data!$A8),Data!$H8,0)</f>
        <v>0</v>
      </c>
      <c r="H10" s="65">
        <f>IF(AND(Data!$B8=DataOdafim!H$1,DataOdafim!$A10=Data!$A8),Data!$H8,0)</f>
        <v>0</v>
      </c>
      <c r="I10" s="65">
        <f>IF(AND(Data!$B8=DataOdafim!I$1,DataOdafim!$A10=Data!$A8),Data!$H8,0)</f>
        <v>0</v>
      </c>
      <c r="J10" s="65">
        <f>IF(AND(Data!$B8=DataOdafim!J$1,DataOdafim!$A10=Data!$A8),Data!$H8,0)</f>
        <v>0</v>
      </c>
      <c r="K10" s="65">
        <f>IF(AND(Data!$B8=DataOdafim!K$1,DataOdafim!$A10=Data!$A8),Data!$H8,0)</f>
        <v>0</v>
      </c>
      <c r="L10" s="65">
        <f>IF(AND(Data!$B8=DataOdafim!L$1,DataOdafim!$A10=Data!$A8),Data!$H8,0)</f>
        <v>0</v>
      </c>
      <c r="M10" s="65">
        <f>IF(AND(Data!$B8=DataOdafim!M$1,DataOdafim!$A10=Data!$A8),Data!$H8,0)</f>
        <v>0</v>
      </c>
      <c r="N10" s="65">
        <f>IF(AND(Data!$B8=DataOdafim!N$1,DataOdafim!$A10=Data!$A8),Data!$H8,0)</f>
        <v>0</v>
      </c>
      <c r="O10" s="65">
        <f>IF(AND(Data!$B8=DataOdafim!O$1,DataOdafim!$A10=Data!$A8),Data!$H8,0)</f>
        <v>0</v>
      </c>
      <c r="P10" s="65">
        <f>IF(AND(Data!$B8=DataOdafim!P$1,DataOdafim!$A10=Data!$A8),Data!$H8,0)</f>
        <v>0</v>
      </c>
      <c r="Q10" s="65">
        <f>IF(AND(Data!$B8=DataOdafim!Q$1,DataOdafim!$A10=Data!$A8),Data!$H8,0)</f>
        <v>0</v>
      </c>
      <c r="R10" s="65">
        <f>IF(AND(Data!$B8=DataOdafim!R$1,DataOdafim!$A10=Data!$A8),Data!$H8,0)</f>
        <v>0</v>
      </c>
      <c r="S10" s="65">
        <f>IF(AND(Data!$B8=DataOdafim!S$1,DataOdafim!$A10=Data!$A8),Data!$H8,0)</f>
        <v>0</v>
      </c>
      <c r="T10" s="65">
        <f>IF(AND(Data!$B8=DataOdafim!T$1,DataOdafim!$A10=Data!$A8),Data!$H8,0)</f>
        <v>0</v>
      </c>
      <c r="U10" s="65">
        <f>IF(AND(Data!$B8=DataOdafim!U$1,DataOdafim!$A10=Data!$A8),Data!$H8,0)</f>
        <v>0</v>
      </c>
      <c r="V10" s="65">
        <f>IF(AND(Data!$B8=DataOdafim!V$1,DataOdafim!$A10=Data!$A8),Data!$H8,0)</f>
        <v>0</v>
      </c>
      <c r="W10" s="65">
        <f>IF(AND(Data!$B8=DataOdafim!W$1,DataOdafim!$A10=Data!$A8),Data!$H8,0)</f>
        <v>0</v>
      </c>
      <c r="X10" s="65">
        <f>IF(AND(Data!$B8=DataOdafim!X$1,DataOdafim!$A10=Data!$A8),Data!$H8,0)</f>
        <v>0</v>
      </c>
      <c r="Y10" s="65">
        <f>IF(AND(Data!$B8=DataOdafim!Y$1,DataOdafim!$A10=Data!$A8),Data!$H8,0)</f>
        <v>0</v>
      </c>
      <c r="Z10" s="65">
        <f>IF(AND(Data!$B8=DataOdafim!Z$1,DataOdafim!$A10=Data!$A8),Data!$H8,0)</f>
        <v>0</v>
      </c>
      <c r="AA10" s="65">
        <f>IF(AND(Data!$B8=DataOdafim!AA$1,DataOdafim!$A10=Data!$A8),Data!$H8,0)</f>
        <v>0</v>
      </c>
      <c r="AB10" s="65">
        <f>IF(AND(Data!$B8=DataOdafim!AB$1,DataOdafim!$A10=Data!$A8),Data!$H8,0)</f>
        <v>0</v>
      </c>
      <c r="AC10" s="65">
        <f>IF(AND(Data!$B8=DataOdafim!AC$1,DataOdafim!$A10=Data!$A8),Data!$H8,0)</f>
        <v>0</v>
      </c>
      <c r="AD10" s="65">
        <f>IF(AND(Data!$B8=DataOdafim!AD$1,DataOdafim!$A10=Data!$A8),Data!$H8,0)</f>
        <v>0</v>
      </c>
      <c r="AE10" s="65">
        <f>IF(AND(Data!$B8=DataOdafim!AE$1,DataOdafim!$A10=Data!$A8),Data!$H8,0)</f>
        <v>0</v>
      </c>
      <c r="AF10" s="65">
        <f>IF(AND(Data!$B8=DataOdafim!AF$1,DataOdafim!$A10=Data!$A8),Data!$H8,0)</f>
        <v>0</v>
      </c>
      <c r="AG10" s="65">
        <f>IF(AND(Data!$B8=DataOdafim!AG$1,DataOdafim!$A10=Data!$A8),Data!$H8,0)</f>
        <v>0</v>
      </c>
      <c r="AH10" s="65">
        <f>IF(AND(Data!$B8=DataOdafim!AH$1,DataOdafim!$A10=Data!$A8),Data!$H8,0)</f>
        <v>0</v>
      </c>
      <c r="AI10" s="65">
        <f>IF(AND(Data!$B8=DataOdafim!AI$1,DataOdafim!$A10=Data!$A8),Data!$H8,0)</f>
        <v>0</v>
      </c>
      <c r="AJ10" s="65">
        <f>IF(AND(Data!$B8=DataOdafim!AJ$1,DataOdafim!$A10=Data!$A8),Data!$H8,0)</f>
        <v>0</v>
      </c>
      <c r="AK10" s="65">
        <f>IF(AND(Data!$B8=DataOdafim!AK$1,DataOdafim!$A10=Data!$A8),Data!$H8,0)</f>
        <v>0</v>
      </c>
      <c r="AL10" s="65">
        <f>IF(AND(Data!$B8=DataOdafim!AL$1,DataOdafim!$A10=Data!$A8),Data!$H8,0)</f>
        <v>0</v>
      </c>
      <c r="AM10" s="65">
        <f>IF(AND(Data!$B8=DataOdafim!AM$1,DataOdafim!$A10=Data!$A8),Data!$H8,0)</f>
        <v>0</v>
      </c>
      <c r="AN10" s="65">
        <f>IF(AND(Data!$B8=DataOdafim!AN$1,DataOdafim!$A10=Data!$A8),Data!$H8,0)</f>
        <v>0</v>
      </c>
      <c r="AO10" s="65">
        <f>IF(AND(Data!$B8=DataOdafim!AO$1,DataOdafim!$A10=Data!$A8),Data!$H8,0)</f>
        <v>0</v>
      </c>
      <c r="AP10" s="65">
        <f>IF(AND(Data!$B8=DataOdafim!AP$1,DataOdafim!$A10=Data!$A8),Data!$H8,0)</f>
        <v>0</v>
      </c>
      <c r="AQ10" s="65">
        <f>IF(AND(Data!$B8=DataOdafim!AQ$1,DataOdafim!$A10=Data!$A8),Data!$H8,0)</f>
        <v>0</v>
      </c>
      <c r="AR10" s="65">
        <f>IF(AND(Data!$B8=DataOdafim!AR$1,DataOdafim!$A10=Data!$A8),Data!$H8,0)</f>
        <v>0</v>
      </c>
      <c r="AS10" s="65">
        <f>IF(AND(Data!$B8=DataOdafim!AS$1,DataOdafim!$A10=Data!$A8),Data!$H8,0)</f>
        <v>0</v>
      </c>
      <c r="AT10" s="65">
        <f>IF(AND(Data!$B8=DataOdafim!AT$1,DataOdafim!$A10=Data!$A8),Data!$H8,0)</f>
        <v>0</v>
      </c>
      <c r="AU10" s="65">
        <f>IF(AND(Data!$B8=DataOdafim!AU$1,DataOdafim!$A10=Data!$A8),Data!$H8,0)</f>
        <v>0</v>
      </c>
      <c r="AV10" s="65">
        <f>IF(AND(Data!$B8=DataOdafim!AV$1,DataOdafim!$A10=Data!$A8),Data!$H8,0)</f>
        <v>0</v>
      </c>
      <c r="AW10" s="65">
        <f>IF(AND(Data!$B8=DataOdafim!AW$1,DataOdafim!$A10=Data!$A8),Data!$H8,0)</f>
        <v>0</v>
      </c>
      <c r="AX10" s="65">
        <f>IF(AND(Data!$B8=DataOdafim!AX$1,DataOdafim!$A10=Data!$A8),Data!$H8,0)</f>
        <v>0</v>
      </c>
      <c r="AY10" s="65">
        <f>IF(AND(Data!$B8=DataOdafim!AY$1,DataOdafim!$A10=Data!$A8),Data!$H8,0)</f>
        <v>0</v>
      </c>
      <c r="AZ10" s="65">
        <f>IF(AND(Data!$B8=DataOdafim!AZ$1,DataOdafim!$A10=Data!$A8),Data!$H8,0)</f>
        <v>0</v>
      </c>
      <c r="BA10" s="65">
        <f>IF(AND(Data!$B8=DataOdafim!BA$1,DataOdafim!$A10=Data!$A8),Data!$H8,0)</f>
        <v>0</v>
      </c>
      <c r="BB10" s="65">
        <f>IF(AND(Data!$B8=DataOdafim!BB$1,DataOdafim!$A10=Data!$A8),Data!$H8,0)</f>
        <v>0</v>
      </c>
      <c r="BC10" s="65">
        <f>IF(AND(Data!$B8=DataOdafim!BC$1,DataOdafim!$A10=Data!$A8),Data!$H8,0)</f>
        <v>0</v>
      </c>
      <c r="BD10" s="65">
        <f>IF(AND(Data!$B8=DataOdafim!BD$1,DataOdafim!$A10=Data!$A8),Data!$H8,0)</f>
        <v>0</v>
      </c>
      <c r="BE10" s="65">
        <f>IF(AND(Data!$B8=DataOdafim!BE$1,DataOdafim!$A10=Data!$A8),Data!$H8,0)</f>
        <v>0</v>
      </c>
      <c r="BF10" s="65">
        <f>IF(AND(Data!$B8=DataOdafim!BF$1,DataOdafim!$A10=Data!$A8),Data!$H8,0)</f>
        <v>0</v>
      </c>
      <c r="BG10" s="65">
        <f>IF(AND(Data!$B8=DataOdafim!BG$1,DataOdafim!$A10=Data!$A8),Data!$H8,0)</f>
        <v>0</v>
      </c>
      <c r="BH10" s="65">
        <f>IF(AND(Data!$B8=DataOdafim!BH$1,DataOdafim!$A10=Data!$A8),Data!$H8,0)</f>
        <v>0</v>
      </c>
      <c r="BI10" s="65">
        <f>IF(AND(Data!$B8=DataOdafim!BI$1,DataOdafim!$A10=Data!$A8),Data!$H8,0)</f>
        <v>0</v>
      </c>
      <c r="BJ10" s="65">
        <f>IF(AND(Data!$B8=DataOdafim!BJ$1,DataOdafim!$A10=Data!$A8),Data!$H8,0)</f>
        <v>0</v>
      </c>
    </row>
    <row r="11" spans="1:63" ht="15" x14ac:dyDescent="0.25">
      <c r="A11" s="62">
        <v>8</v>
      </c>
      <c r="B11" s="64" t="str">
        <f>VLOOKUP(A11,Data!A:G,5,FALSE)</f>
        <v>ליברמן</v>
      </c>
      <c r="C11" s="65">
        <f>IF(AND(Data!$B9=DataOdafim!C$1,DataOdafim!$A11=Data!$A9),Data!$H9,0)</f>
        <v>0</v>
      </c>
      <c r="D11" s="65">
        <f>IF(AND(Data!$B9=DataOdafim!D$1,DataOdafim!$A11=Data!$A9),Data!$H9,0)</f>
        <v>32607</v>
      </c>
      <c r="E11" s="65">
        <f>IF(AND(Data!$B9=DataOdafim!E$1,DataOdafim!$A11=Data!$A9),Data!$H9,0)</f>
        <v>0</v>
      </c>
      <c r="F11" s="65">
        <f>IF(AND(Data!$B9=DataOdafim!F$1,DataOdafim!$A11=Data!$A9),Data!$H9,0)</f>
        <v>0</v>
      </c>
      <c r="G11" s="65">
        <f>IF(AND(Data!$B9=DataOdafim!G$1,DataOdafim!$A11=Data!$A9),Data!$H9,0)</f>
        <v>0</v>
      </c>
      <c r="H11" s="65">
        <f>IF(AND(Data!$B9=DataOdafim!H$1,DataOdafim!$A11=Data!$A9),Data!$H9,0)</f>
        <v>0</v>
      </c>
      <c r="I11" s="65">
        <f>IF(AND(Data!$B9=DataOdafim!I$1,DataOdafim!$A11=Data!$A9),Data!$H9,0)</f>
        <v>0</v>
      </c>
      <c r="J11" s="65">
        <f>IF(AND(Data!$B9=DataOdafim!J$1,DataOdafim!$A11=Data!$A9),Data!$H9,0)</f>
        <v>0</v>
      </c>
      <c r="K11" s="65">
        <f>IF(AND(Data!$B9=DataOdafim!K$1,DataOdafim!$A11=Data!$A9),Data!$H9,0)</f>
        <v>0</v>
      </c>
      <c r="L11" s="65">
        <f>IF(AND(Data!$B9=DataOdafim!L$1,DataOdafim!$A11=Data!$A9),Data!$H9,0)</f>
        <v>0</v>
      </c>
      <c r="M11" s="65">
        <f>IF(AND(Data!$B9=DataOdafim!M$1,DataOdafim!$A11=Data!$A9),Data!$H9,0)</f>
        <v>0</v>
      </c>
      <c r="N11" s="65">
        <f>IF(AND(Data!$B9=DataOdafim!N$1,DataOdafim!$A11=Data!$A9),Data!$H9,0)</f>
        <v>0</v>
      </c>
      <c r="O11" s="65">
        <f>IF(AND(Data!$B9=DataOdafim!O$1,DataOdafim!$A11=Data!$A9),Data!$H9,0)</f>
        <v>0</v>
      </c>
      <c r="P11" s="65">
        <f>IF(AND(Data!$B9=DataOdafim!P$1,DataOdafim!$A11=Data!$A9),Data!$H9,0)</f>
        <v>0</v>
      </c>
      <c r="Q11" s="65">
        <f>IF(AND(Data!$B9=DataOdafim!Q$1,DataOdafim!$A11=Data!$A9),Data!$H9,0)</f>
        <v>0</v>
      </c>
      <c r="R11" s="65">
        <f>IF(AND(Data!$B9=DataOdafim!R$1,DataOdafim!$A11=Data!$A9),Data!$H9,0)</f>
        <v>0</v>
      </c>
      <c r="S11" s="65">
        <f>IF(AND(Data!$B9=DataOdafim!S$1,DataOdafim!$A11=Data!$A9),Data!$H9,0)</f>
        <v>0</v>
      </c>
      <c r="T11" s="65">
        <f>IF(AND(Data!$B9=DataOdafim!T$1,DataOdafim!$A11=Data!$A9),Data!$H9,0)</f>
        <v>0</v>
      </c>
      <c r="U11" s="65">
        <f>IF(AND(Data!$B9=DataOdafim!U$1,DataOdafim!$A11=Data!$A9),Data!$H9,0)</f>
        <v>0</v>
      </c>
      <c r="V11" s="65">
        <f>IF(AND(Data!$B9=DataOdafim!V$1,DataOdafim!$A11=Data!$A9),Data!$H9,0)</f>
        <v>0</v>
      </c>
      <c r="W11" s="65">
        <f>IF(AND(Data!$B9=DataOdafim!W$1,DataOdafim!$A11=Data!$A9),Data!$H9,0)</f>
        <v>0</v>
      </c>
      <c r="X11" s="65">
        <f>IF(AND(Data!$B9=DataOdafim!X$1,DataOdafim!$A11=Data!$A9),Data!$H9,0)</f>
        <v>0</v>
      </c>
      <c r="Y11" s="65">
        <f>IF(AND(Data!$B9=DataOdafim!Y$1,DataOdafim!$A11=Data!$A9),Data!$H9,0)</f>
        <v>0</v>
      </c>
      <c r="Z11" s="65">
        <f>IF(AND(Data!$B9=DataOdafim!Z$1,DataOdafim!$A11=Data!$A9),Data!$H9,0)</f>
        <v>0</v>
      </c>
      <c r="AA11" s="65">
        <f>IF(AND(Data!$B9=DataOdafim!AA$1,DataOdafim!$A11=Data!$A9),Data!$H9,0)</f>
        <v>0</v>
      </c>
      <c r="AB11" s="65">
        <f>IF(AND(Data!$B9=DataOdafim!AB$1,DataOdafim!$A11=Data!$A9),Data!$H9,0)</f>
        <v>0</v>
      </c>
      <c r="AC11" s="65">
        <f>IF(AND(Data!$B9=DataOdafim!AC$1,DataOdafim!$A11=Data!$A9),Data!$H9,0)</f>
        <v>0</v>
      </c>
      <c r="AD11" s="65">
        <f>IF(AND(Data!$B9=DataOdafim!AD$1,DataOdafim!$A11=Data!$A9),Data!$H9,0)</f>
        <v>0</v>
      </c>
      <c r="AE11" s="65">
        <f>IF(AND(Data!$B9=DataOdafim!AE$1,DataOdafim!$A11=Data!$A9),Data!$H9,0)</f>
        <v>0</v>
      </c>
      <c r="AF11" s="65">
        <f>IF(AND(Data!$B9=DataOdafim!AF$1,DataOdafim!$A11=Data!$A9),Data!$H9,0)</f>
        <v>0</v>
      </c>
      <c r="AG11" s="65">
        <f>IF(AND(Data!$B9=DataOdafim!AG$1,DataOdafim!$A11=Data!$A9),Data!$H9,0)</f>
        <v>0</v>
      </c>
      <c r="AH11" s="65">
        <f>IF(AND(Data!$B9=DataOdafim!AH$1,DataOdafim!$A11=Data!$A9),Data!$H9,0)</f>
        <v>0</v>
      </c>
      <c r="AI11" s="65">
        <f>IF(AND(Data!$B9=DataOdafim!AI$1,DataOdafim!$A11=Data!$A9),Data!$H9,0)</f>
        <v>0</v>
      </c>
      <c r="AJ11" s="65">
        <f>IF(AND(Data!$B9=DataOdafim!AJ$1,DataOdafim!$A11=Data!$A9),Data!$H9,0)</f>
        <v>0</v>
      </c>
      <c r="AK11" s="65">
        <f>IF(AND(Data!$B9=DataOdafim!AK$1,DataOdafim!$A11=Data!$A9),Data!$H9,0)</f>
        <v>0</v>
      </c>
      <c r="AL11" s="65">
        <f>IF(AND(Data!$B9=DataOdafim!AL$1,DataOdafim!$A11=Data!$A9),Data!$H9,0)</f>
        <v>0</v>
      </c>
      <c r="AM11" s="65">
        <f>IF(AND(Data!$B9=DataOdafim!AM$1,DataOdafim!$A11=Data!$A9),Data!$H9,0)</f>
        <v>0</v>
      </c>
      <c r="AN11" s="65">
        <f>IF(AND(Data!$B9=DataOdafim!AN$1,DataOdafim!$A11=Data!$A9),Data!$H9,0)</f>
        <v>0</v>
      </c>
      <c r="AO11" s="65">
        <f>IF(AND(Data!$B9=DataOdafim!AO$1,DataOdafim!$A11=Data!$A9),Data!$H9,0)</f>
        <v>0</v>
      </c>
      <c r="AP11" s="65">
        <f>IF(AND(Data!$B9=DataOdafim!AP$1,DataOdafim!$A11=Data!$A9),Data!$H9,0)</f>
        <v>0</v>
      </c>
      <c r="AQ11" s="65">
        <f>IF(AND(Data!$B9=DataOdafim!AQ$1,DataOdafim!$A11=Data!$A9),Data!$H9,0)</f>
        <v>0</v>
      </c>
      <c r="AR11" s="65">
        <f>IF(AND(Data!$B9=DataOdafim!AR$1,DataOdafim!$A11=Data!$A9),Data!$H9,0)</f>
        <v>0</v>
      </c>
      <c r="AS11" s="65">
        <f>IF(AND(Data!$B9=DataOdafim!AS$1,DataOdafim!$A11=Data!$A9),Data!$H9,0)</f>
        <v>0</v>
      </c>
      <c r="AT11" s="65">
        <f>IF(AND(Data!$B9=DataOdafim!AT$1,DataOdafim!$A11=Data!$A9),Data!$H9,0)</f>
        <v>0</v>
      </c>
      <c r="AU11" s="65">
        <f>IF(AND(Data!$B9=DataOdafim!AU$1,DataOdafim!$A11=Data!$A9),Data!$H9,0)</f>
        <v>0</v>
      </c>
      <c r="AV11" s="65">
        <f>IF(AND(Data!$B9=DataOdafim!AV$1,DataOdafim!$A11=Data!$A9),Data!$H9,0)</f>
        <v>0</v>
      </c>
      <c r="AW11" s="65">
        <f>IF(AND(Data!$B9=DataOdafim!AW$1,DataOdafim!$A11=Data!$A9),Data!$H9,0)</f>
        <v>0</v>
      </c>
      <c r="AX11" s="65">
        <f>IF(AND(Data!$B9=DataOdafim!AX$1,DataOdafim!$A11=Data!$A9),Data!$H9,0)</f>
        <v>0</v>
      </c>
      <c r="AY11" s="65">
        <f>IF(AND(Data!$B9=DataOdafim!AY$1,DataOdafim!$A11=Data!$A9),Data!$H9,0)</f>
        <v>0</v>
      </c>
      <c r="AZ11" s="65">
        <f>IF(AND(Data!$B9=DataOdafim!AZ$1,DataOdafim!$A11=Data!$A9),Data!$H9,0)</f>
        <v>0</v>
      </c>
      <c r="BA11" s="65">
        <f>IF(AND(Data!$B9=DataOdafim!BA$1,DataOdafim!$A11=Data!$A9),Data!$H9,0)</f>
        <v>0</v>
      </c>
      <c r="BB11" s="65">
        <f>IF(AND(Data!$B9=DataOdafim!BB$1,DataOdafim!$A11=Data!$A9),Data!$H9,0)</f>
        <v>0</v>
      </c>
      <c r="BC11" s="65">
        <f>IF(AND(Data!$B9=DataOdafim!BC$1,DataOdafim!$A11=Data!$A9),Data!$H9,0)</f>
        <v>0</v>
      </c>
      <c r="BD11" s="65">
        <f>IF(AND(Data!$B9=DataOdafim!BD$1,DataOdafim!$A11=Data!$A9),Data!$H9,0)</f>
        <v>0</v>
      </c>
      <c r="BE11" s="65">
        <f>IF(AND(Data!$B9=DataOdafim!BE$1,DataOdafim!$A11=Data!$A9),Data!$H9,0)</f>
        <v>0</v>
      </c>
      <c r="BF11" s="65">
        <f>IF(AND(Data!$B9=DataOdafim!BF$1,DataOdafim!$A11=Data!$A9),Data!$H9,0)</f>
        <v>0</v>
      </c>
      <c r="BG11" s="65">
        <f>IF(AND(Data!$B9=DataOdafim!BG$1,DataOdafim!$A11=Data!$A9),Data!$H9,0)</f>
        <v>0</v>
      </c>
      <c r="BH11" s="65">
        <f>IF(AND(Data!$B9=DataOdafim!BH$1,DataOdafim!$A11=Data!$A9),Data!$H9,0)</f>
        <v>0</v>
      </c>
      <c r="BI11" s="65">
        <f>IF(AND(Data!$B9=DataOdafim!BI$1,DataOdafim!$A11=Data!$A9),Data!$H9,0)</f>
        <v>0</v>
      </c>
      <c r="BJ11" s="65">
        <f>IF(AND(Data!$B9=DataOdafim!BJ$1,DataOdafim!$A11=Data!$A9),Data!$H9,0)</f>
        <v>0</v>
      </c>
    </row>
    <row r="12" spans="1:63" ht="15" x14ac:dyDescent="0.25">
      <c r="A12" s="62">
        <v>9</v>
      </c>
      <c r="B12" s="64" t="str">
        <f>VLOOKUP(A12,Data!A:G,5,FALSE)</f>
        <v>ג</v>
      </c>
      <c r="C12" s="65">
        <f>IF(AND(Data!$B10=DataOdafim!C$1,DataOdafim!$A12=Data!$A10),Data!$H10,0)</f>
        <v>0</v>
      </c>
      <c r="D12" s="65">
        <f>IF(AND(Data!$B10=DataOdafim!D$1,DataOdafim!$A12=Data!$A10),Data!$H10,0)</f>
        <v>0</v>
      </c>
      <c r="E12" s="65">
        <f>IF(AND(Data!$B10=DataOdafim!E$1,DataOdafim!$A12=Data!$A10),Data!$H10,0)</f>
        <v>0</v>
      </c>
      <c r="F12" s="65">
        <f>IF(AND(Data!$B10=DataOdafim!F$1,DataOdafim!$A12=Data!$A10),Data!$H10,0)</f>
        <v>20788</v>
      </c>
      <c r="G12" s="65">
        <f>IF(AND(Data!$B10=DataOdafim!G$1,DataOdafim!$A12=Data!$A10),Data!$H10,0)</f>
        <v>0</v>
      </c>
      <c r="H12" s="65">
        <f>IF(AND(Data!$B10=DataOdafim!H$1,DataOdafim!$A12=Data!$A10),Data!$H10,0)</f>
        <v>0</v>
      </c>
      <c r="I12" s="65">
        <f>IF(AND(Data!$B10=DataOdafim!I$1,DataOdafim!$A12=Data!$A10),Data!$H10,0)</f>
        <v>0</v>
      </c>
      <c r="J12" s="65">
        <f>IF(AND(Data!$B10=DataOdafim!J$1,DataOdafim!$A12=Data!$A10),Data!$H10,0)</f>
        <v>0</v>
      </c>
      <c r="K12" s="65">
        <f>IF(AND(Data!$B10=DataOdafim!K$1,DataOdafim!$A12=Data!$A10),Data!$H10,0)</f>
        <v>0</v>
      </c>
      <c r="L12" s="65">
        <f>IF(AND(Data!$B10=DataOdafim!L$1,DataOdafim!$A12=Data!$A10),Data!$H10,0)</f>
        <v>0</v>
      </c>
      <c r="M12" s="65">
        <f>IF(AND(Data!$B10=DataOdafim!M$1,DataOdafim!$A12=Data!$A10),Data!$H10,0)</f>
        <v>0</v>
      </c>
      <c r="N12" s="65">
        <f>IF(AND(Data!$B10=DataOdafim!N$1,DataOdafim!$A12=Data!$A10),Data!$H10,0)</f>
        <v>0</v>
      </c>
      <c r="O12" s="65">
        <f>IF(AND(Data!$B10=DataOdafim!O$1,DataOdafim!$A12=Data!$A10),Data!$H10,0)</f>
        <v>0</v>
      </c>
      <c r="P12" s="65">
        <f>IF(AND(Data!$B10=DataOdafim!P$1,DataOdafim!$A12=Data!$A10),Data!$H10,0)</f>
        <v>0</v>
      </c>
      <c r="Q12" s="65">
        <f>IF(AND(Data!$B10=DataOdafim!Q$1,DataOdafim!$A12=Data!$A10),Data!$H10,0)</f>
        <v>0</v>
      </c>
      <c r="R12" s="65">
        <f>IF(AND(Data!$B10=DataOdafim!R$1,DataOdafim!$A12=Data!$A10),Data!$H10,0)</f>
        <v>0</v>
      </c>
      <c r="S12" s="65">
        <f>IF(AND(Data!$B10=DataOdafim!S$1,DataOdafim!$A12=Data!$A10),Data!$H10,0)</f>
        <v>0</v>
      </c>
      <c r="T12" s="65">
        <f>IF(AND(Data!$B10=DataOdafim!T$1,DataOdafim!$A12=Data!$A10),Data!$H10,0)</f>
        <v>0</v>
      </c>
      <c r="U12" s="65">
        <f>IF(AND(Data!$B10=DataOdafim!U$1,DataOdafim!$A12=Data!$A10),Data!$H10,0)</f>
        <v>0</v>
      </c>
      <c r="V12" s="65">
        <f>IF(AND(Data!$B10=DataOdafim!V$1,DataOdafim!$A12=Data!$A10),Data!$H10,0)</f>
        <v>0</v>
      </c>
      <c r="W12" s="65">
        <f>IF(AND(Data!$B10=DataOdafim!W$1,DataOdafim!$A12=Data!$A10),Data!$H10,0)</f>
        <v>0</v>
      </c>
      <c r="X12" s="65">
        <f>IF(AND(Data!$B10=DataOdafim!X$1,DataOdafim!$A12=Data!$A10),Data!$H10,0)</f>
        <v>0</v>
      </c>
      <c r="Y12" s="65">
        <f>IF(AND(Data!$B10=DataOdafim!Y$1,DataOdafim!$A12=Data!$A10),Data!$H10,0)</f>
        <v>0</v>
      </c>
      <c r="Z12" s="65">
        <f>IF(AND(Data!$B10=DataOdafim!Z$1,DataOdafim!$A12=Data!$A10),Data!$H10,0)</f>
        <v>0</v>
      </c>
      <c r="AA12" s="65">
        <f>IF(AND(Data!$B10=DataOdafim!AA$1,DataOdafim!$A12=Data!$A10),Data!$H10,0)</f>
        <v>0</v>
      </c>
      <c r="AB12" s="65">
        <f>IF(AND(Data!$B10=DataOdafim!AB$1,DataOdafim!$A12=Data!$A10),Data!$H10,0)</f>
        <v>0</v>
      </c>
      <c r="AC12" s="65">
        <f>IF(AND(Data!$B10=DataOdafim!AC$1,DataOdafim!$A12=Data!$A10),Data!$H10,0)</f>
        <v>0</v>
      </c>
      <c r="AD12" s="65">
        <f>IF(AND(Data!$B10=DataOdafim!AD$1,DataOdafim!$A12=Data!$A10),Data!$H10,0)</f>
        <v>0</v>
      </c>
      <c r="AE12" s="65">
        <f>IF(AND(Data!$B10=DataOdafim!AE$1,DataOdafim!$A12=Data!$A10),Data!$H10,0)</f>
        <v>0</v>
      </c>
      <c r="AF12" s="65">
        <f>IF(AND(Data!$B10=DataOdafim!AF$1,DataOdafim!$A12=Data!$A10),Data!$H10,0)</f>
        <v>0</v>
      </c>
      <c r="AG12" s="65">
        <f>IF(AND(Data!$B10=DataOdafim!AG$1,DataOdafim!$A12=Data!$A10),Data!$H10,0)</f>
        <v>0</v>
      </c>
      <c r="AH12" s="65">
        <f>IF(AND(Data!$B10=DataOdafim!AH$1,DataOdafim!$A12=Data!$A10),Data!$H10,0)</f>
        <v>0</v>
      </c>
      <c r="AI12" s="65">
        <f>IF(AND(Data!$B10=DataOdafim!AI$1,DataOdafim!$A12=Data!$A10),Data!$H10,0)</f>
        <v>0</v>
      </c>
      <c r="AJ12" s="65">
        <f>IF(AND(Data!$B10=DataOdafim!AJ$1,DataOdafim!$A12=Data!$A10),Data!$H10,0)</f>
        <v>0</v>
      </c>
      <c r="AK12" s="65">
        <f>IF(AND(Data!$B10=DataOdafim!AK$1,DataOdafim!$A12=Data!$A10),Data!$H10,0)</f>
        <v>0</v>
      </c>
      <c r="AL12" s="65">
        <f>IF(AND(Data!$B10=DataOdafim!AL$1,DataOdafim!$A12=Data!$A10),Data!$H10,0)</f>
        <v>0</v>
      </c>
      <c r="AM12" s="65">
        <f>IF(AND(Data!$B10=DataOdafim!AM$1,DataOdafim!$A12=Data!$A10),Data!$H10,0)</f>
        <v>0</v>
      </c>
      <c r="AN12" s="65">
        <f>IF(AND(Data!$B10=DataOdafim!AN$1,DataOdafim!$A12=Data!$A10),Data!$H10,0)</f>
        <v>0</v>
      </c>
      <c r="AO12" s="65">
        <f>IF(AND(Data!$B10=DataOdafim!AO$1,DataOdafim!$A12=Data!$A10),Data!$H10,0)</f>
        <v>0</v>
      </c>
      <c r="AP12" s="65">
        <f>IF(AND(Data!$B10=DataOdafim!AP$1,DataOdafim!$A12=Data!$A10),Data!$H10,0)</f>
        <v>0</v>
      </c>
      <c r="AQ12" s="65">
        <f>IF(AND(Data!$B10=DataOdafim!AQ$1,DataOdafim!$A12=Data!$A10),Data!$H10,0)</f>
        <v>0</v>
      </c>
      <c r="AR12" s="65">
        <f>IF(AND(Data!$B10=DataOdafim!AR$1,DataOdafim!$A12=Data!$A10),Data!$H10,0)</f>
        <v>0</v>
      </c>
      <c r="AS12" s="65">
        <f>IF(AND(Data!$B10=DataOdafim!AS$1,DataOdafim!$A12=Data!$A10),Data!$H10,0)</f>
        <v>0</v>
      </c>
      <c r="AT12" s="65">
        <f>IF(AND(Data!$B10=DataOdafim!AT$1,DataOdafim!$A12=Data!$A10),Data!$H10,0)</f>
        <v>0</v>
      </c>
      <c r="AU12" s="65">
        <f>IF(AND(Data!$B10=DataOdafim!AU$1,DataOdafim!$A12=Data!$A10),Data!$H10,0)</f>
        <v>0</v>
      </c>
      <c r="AV12" s="65">
        <f>IF(AND(Data!$B10=DataOdafim!AV$1,DataOdafim!$A12=Data!$A10),Data!$H10,0)</f>
        <v>0</v>
      </c>
      <c r="AW12" s="65">
        <f>IF(AND(Data!$B10=DataOdafim!AW$1,DataOdafim!$A12=Data!$A10),Data!$H10,0)</f>
        <v>0</v>
      </c>
      <c r="AX12" s="65">
        <f>IF(AND(Data!$B10=DataOdafim!AX$1,DataOdafim!$A12=Data!$A10),Data!$H10,0)</f>
        <v>0</v>
      </c>
      <c r="AY12" s="65">
        <f>IF(AND(Data!$B10=DataOdafim!AY$1,DataOdafim!$A12=Data!$A10),Data!$H10,0)</f>
        <v>0</v>
      </c>
      <c r="AZ12" s="65">
        <f>IF(AND(Data!$B10=DataOdafim!AZ$1,DataOdafim!$A12=Data!$A10),Data!$H10,0)</f>
        <v>0</v>
      </c>
      <c r="BA12" s="65">
        <f>IF(AND(Data!$B10=DataOdafim!BA$1,DataOdafim!$A12=Data!$A10),Data!$H10,0)</f>
        <v>0</v>
      </c>
      <c r="BB12" s="65">
        <f>IF(AND(Data!$B10=DataOdafim!BB$1,DataOdafim!$A12=Data!$A10),Data!$H10,0)</f>
        <v>0</v>
      </c>
      <c r="BC12" s="65">
        <f>IF(AND(Data!$B10=DataOdafim!BC$1,DataOdafim!$A12=Data!$A10),Data!$H10,0)</f>
        <v>0</v>
      </c>
      <c r="BD12" s="65">
        <f>IF(AND(Data!$B10=DataOdafim!BD$1,DataOdafim!$A12=Data!$A10),Data!$H10,0)</f>
        <v>0</v>
      </c>
      <c r="BE12" s="65">
        <f>IF(AND(Data!$B10=DataOdafim!BE$1,DataOdafim!$A12=Data!$A10),Data!$H10,0)</f>
        <v>0</v>
      </c>
      <c r="BF12" s="65">
        <f>IF(AND(Data!$B10=DataOdafim!BF$1,DataOdafim!$A12=Data!$A10),Data!$H10,0)</f>
        <v>0</v>
      </c>
      <c r="BG12" s="65">
        <f>IF(AND(Data!$B10=DataOdafim!BG$1,DataOdafim!$A12=Data!$A10),Data!$H10,0)</f>
        <v>0</v>
      </c>
      <c r="BH12" s="65">
        <f>IF(AND(Data!$B10=DataOdafim!BH$1,DataOdafim!$A12=Data!$A10),Data!$H10,0)</f>
        <v>0</v>
      </c>
      <c r="BI12" s="65">
        <f>IF(AND(Data!$B10=DataOdafim!BI$1,DataOdafim!$A12=Data!$A10),Data!$H10,0)</f>
        <v>0</v>
      </c>
      <c r="BJ12" s="65">
        <f>IF(AND(Data!$B10=DataOdafim!BJ$1,DataOdafim!$A12=Data!$A10),Data!$H10,0)</f>
        <v>0</v>
      </c>
    </row>
    <row r="13" spans="1:63" ht="15" x14ac:dyDescent="0.25">
      <c r="A13" s="62">
        <v>10</v>
      </c>
      <c r="B13" s="64" t="str">
        <f>VLOOKUP(A13,Data!A:G,5,FALSE)</f>
        <v>ערבים</v>
      </c>
      <c r="C13" s="65">
        <f>IF(AND(Data!$B11=DataOdafim!C$1,DataOdafim!$A13=Data!$A11),Data!$H11,0)</f>
        <v>0</v>
      </c>
      <c r="D13" s="65">
        <f>IF(AND(Data!$B11=DataOdafim!D$1,DataOdafim!$A13=Data!$A11),Data!$H11,0)</f>
        <v>0</v>
      </c>
      <c r="E13" s="65">
        <f>IF(AND(Data!$B11=DataOdafim!E$1,DataOdafim!$A13=Data!$A11),Data!$H11,0)</f>
        <v>0</v>
      </c>
      <c r="F13" s="65">
        <f>IF(AND(Data!$B11=DataOdafim!F$1,DataOdafim!$A13=Data!$A11),Data!$H11,0)</f>
        <v>0</v>
      </c>
      <c r="G13" s="65">
        <f>IF(AND(Data!$B11=DataOdafim!G$1,DataOdafim!$A13=Data!$A11),Data!$H11,0)</f>
        <v>0</v>
      </c>
      <c r="H13" s="65">
        <f>IF(AND(Data!$B11=DataOdafim!H$1,DataOdafim!$A13=Data!$A11),Data!$H11,0)</f>
        <v>0</v>
      </c>
      <c r="I13" s="65">
        <f>IF(AND(Data!$B11=DataOdafim!I$1,DataOdafim!$A13=Data!$A11),Data!$H11,0)</f>
        <v>0</v>
      </c>
      <c r="J13" s="65">
        <f>IF(AND(Data!$B11=DataOdafim!J$1,DataOdafim!$A13=Data!$A11),Data!$H11,0)</f>
        <v>0</v>
      </c>
      <c r="K13" s="65">
        <f>IF(AND(Data!$B11=DataOdafim!K$1,DataOdafim!$A13=Data!$A11),Data!$H11,0)</f>
        <v>0</v>
      </c>
      <c r="L13" s="65">
        <f>IF(AND(Data!$B11=DataOdafim!L$1,DataOdafim!$A13=Data!$A11),Data!$H11,0)</f>
        <v>0</v>
      </c>
      <c r="M13" s="65">
        <f>IF(AND(Data!$B11=DataOdafim!M$1,DataOdafim!$A13=Data!$A11),Data!$H11,0)</f>
        <v>0</v>
      </c>
      <c r="N13" s="65">
        <f>IF(AND(Data!$B11=DataOdafim!N$1,DataOdafim!$A13=Data!$A11),Data!$H11,0)</f>
        <v>0</v>
      </c>
      <c r="O13" s="65">
        <f>IF(AND(Data!$B11=DataOdafim!O$1,DataOdafim!$A13=Data!$A11),Data!$H11,0)</f>
        <v>0</v>
      </c>
      <c r="P13" s="65">
        <f>IF(AND(Data!$B11=DataOdafim!P$1,DataOdafim!$A13=Data!$A11),Data!$H11,0)</f>
        <v>0</v>
      </c>
      <c r="Q13" s="65">
        <f>IF(AND(Data!$B11=DataOdafim!Q$1,DataOdafim!$A13=Data!$A11),Data!$H11,0)</f>
        <v>0</v>
      </c>
      <c r="R13" s="65">
        <f>IF(AND(Data!$B11=DataOdafim!R$1,DataOdafim!$A13=Data!$A11),Data!$H11,0)</f>
        <v>0</v>
      </c>
      <c r="S13" s="65">
        <f>IF(AND(Data!$B11=DataOdafim!S$1,DataOdafim!$A13=Data!$A11),Data!$H11,0)</f>
        <v>0</v>
      </c>
      <c r="T13" s="65">
        <f>IF(AND(Data!$B11=DataOdafim!T$1,DataOdafim!$A13=Data!$A11),Data!$H11,0)</f>
        <v>0</v>
      </c>
      <c r="U13" s="65">
        <f>IF(AND(Data!$B11=DataOdafim!U$1,DataOdafim!$A13=Data!$A11),Data!$H11,0)</f>
        <v>0</v>
      </c>
      <c r="V13" s="65">
        <f>IF(AND(Data!$B11=DataOdafim!V$1,DataOdafim!$A13=Data!$A11),Data!$H11,0)</f>
        <v>0</v>
      </c>
      <c r="W13" s="65">
        <f>IF(AND(Data!$B11=DataOdafim!W$1,DataOdafim!$A13=Data!$A11),Data!$H11,0)</f>
        <v>0</v>
      </c>
      <c r="X13" s="65">
        <f>IF(AND(Data!$B11=DataOdafim!X$1,DataOdafim!$A13=Data!$A11),Data!$H11,0)</f>
        <v>0</v>
      </c>
      <c r="Y13" s="65">
        <f>IF(AND(Data!$B11=DataOdafim!Y$1,DataOdafim!$A13=Data!$A11),Data!$H11,0)</f>
        <v>0</v>
      </c>
      <c r="Z13" s="65">
        <f>IF(AND(Data!$B11=DataOdafim!Z$1,DataOdafim!$A13=Data!$A11),Data!$H11,0)</f>
        <v>0</v>
      </c>
      <c r="AA13" s="65">
        <f>IF(AND(Data!$B11=DataOdafim!AA$1,DataOdafim!$A13=Data!$A11),Data!$H11,0)</f>
        <v>0</v>
      </c>
      <c r="AB13" s="65">
        <f>IF(AND(Data!$B11=DataOdafim!AB$1,DataOdafim!$A13=Data!$A11),Data!$H11,0)</f>
        <v>0</v>
      </c>
      <c r="AC13" s="65">
        <f>IF(AND(Data!$B11=DataOdafim!AC$1,DataOdafim!$A13=Data!$A11),Data!$H11,0)</f>
        <v>0</v>
      </c>
      <c r="AD13" s="65">
        <f>IF(AND(Data!$B11=DataOdafim!AD$1,DataOdafim!$A13=Data!$A11),Data!$H11,0)</f>
        <v>0</v>
      </c>
      <c r="AE13" s="65">
        <f>IF(AND(Data!$B11=DataOdafim!AE$1,DataOdafim!$A13=Data!$A11),Data!$H11,0)</f>
        <v>0</v>
      </c>
      <c r="AF13" s="65">
        <f>IF(AND(Data!$B11=DataOdafim!AF$1,DataOdafim!$A13=Data!$A11),Data!$H11,0)</f>
        <v>0</v>
      </c>
      <c r="AG13" s="65">
        <f>IF(AND(Data!$B11=DataOdafim!AG$1,DataOdafim!$A13=Data!$A11),Data!$H11,0)</f>
        <v>0</v>
      </c>
      <c r="AH13" s="65">
        <f>IF(AND(Data!$B11=DataOdafim!AH$1,DataOdafim!$A13=Data!$A11),Data!$H11,0)</f>
        <v>0</v>
      </c>
      <c r="AI13" s="65">
        <f>IF(AND(Data!$B11=DataOdafim!AI$1,DataOdafim!$A13=Data!$A11),Data!$H11,0)</f>
        <v>0</v>
      </c>
      <c r="AJ13" s="65">
        <f>IF(AND(Data!$B11=DataOdafim!AJ$1,DataOdafim!$A13=Data!$A11),Data!$H11,0)</f>
        <v>0</v>
      </c>
      <c r="AK13" s="65">
        <f>IF(AND(Data!$B11=DataOdafim!AK$1,DataOdafim!$A13=Data!$A11),Data!$H11,0)</f>
        <v>0</v>
      </c>
      <c r="AL13" s="65">
        <f>IF(AND(Data!$B11=DataOdafim!AL$1,DataOdafim!$A13=Data!$A11),Data!$H11,0)</f>
        <v>0</v>
      </c>
      <c r="AM13" s="65">
        <f>IF(AND(Data!$B11=DataOdafim!AM$1,DataOdafim!$A13=Data!$A11),Data!$H11,0)</f>
        <v>0</v>
      </c>
      <c r="AN13" s="65">
        <f>IF(AND(Data!$B11=DataOdafim!AN$1,DataOdafim!$A13=Data!$A11),Data!$H11,0)</f>
        <v>0</v>
      </c>
      <c r="AO13" s="65">
        <f>IF(AND(Data!$B11=DataOdafim!AO$1,DataOdafim!$A13=Data!$A11),Data!$H11,0)</f>
        <v>0</v>
      </c>
      <c r="AP13" s="65">
        <f>IF(AND(Data!$B11=DataOdafim!AP$1,DataOdafim!$A13=Data!$A11),Data!$H11,0)</f>
        <v>0</v>
      </c>
      <c r="AQ13" s="65">
        <f>IF(AND(Data!$B11=DataOdafim!AQ$1,DataOdafim!$A13=Data!$A11),Data!$H11,0)</f>
        <v>0</v>
      </c>
      <c r="AR13" s="65">
        <f>IF(AND(Data!$B11=DataOdafim!AR$1,DataOdafim!$A13=Data!$A11),Data!$H11,0)</f>
        <v>0</v>
      </c>
      <c r="AS13" s="65">
        <f>IF(AND(Data!$B11=DataOdafim!AS$1,DataOdafim!$A13=Data!$A11),Data!$H11,0)</f>
        <v>0</v>
      </c>
      <c r="AT13" s="65">
        <f>IF(AND(Data!$B11=DataOdafim!AT$1,DataOdafim!$A13=Data!$A11),Data!$H11,0)</f>
        <v>0</v>
      </c>
      <c r="AU13" s="65">
        <f>IF(AND(Data!$B11=DataOdafim!AU$1,DataOdafim!$A13=Data!$A11),Data!$H11,0)</f>
        <v>0</v>
      </c>
      <c r="AV13" s="65">
        <f>IF(AND(Data!$B11=DataOdafim!AV$1,DataOdafim!$A13=Data!$A11),Data!$H11,0)</f>
        <v>0</v>
      </c>
      <c r="AW13" s="65">
        <f>IF(AND(Data!$B11=DataOdafim!AW$1,DataOdafim!$A13=Data!$A11),Data!$H11,0)</f>
        <v>0</v>
      </c>
      <c r="AX13" s="65">
        <f>IF(AND(Data!$B11=DataOdafim!AX$1,DataOdafim!$A13=Data!$A11),Data!$H11,0)</f>
        <v>0</v>
      </c>
      <c r="AY13" s="65">
        <f>IF(AND(Data!$B11=DataOdafim!AY$1,DataOdafim!$A13=Data!$A11),Data!$H11,0)</f>
        <v>0</v>
      </c>
      <c r="AZ13" s="65">
        <f>IF(AND(Data!$B11=DataOdafim!AZ$1,DataOdafim!$A13=Data!$A11),Data!$H11,0)</f>
        <v>0</v>
      </c>
      <c r="BA13" s="65">
        <f>IF(AND(Data!$B11=DataOdafim!BA$1,DataOdafim!$A13=Data!$A11),Data!$H11,0)</f>
        <v>0</v>
      </c>
      <c r="BB13" s="65">
        <f>IF(AND(Data!$B11=DataOdafim!BB$1,DataOdafim!$A13=Data!$A11),Data!$H11,0)</f>
        <v>0</v>
      </c>
      <c r="BC13" s="65">
        <f>IF(AND(Data!$B11=DataOdafim!BC$1,DataOdafim!$A13=Data!$A11),Data!$H11,0)</f>
        <v>0</v>
      </c>
      <c r="BD13" s="65">
        <f>IF(AND(Data!$B11=DataOdafim!BD$1,DataOdafim!$A13=Data!$A11),Data!$H11,0)</f>
        <v>0</v>
      </c>
      <c r="BE13" s="65">
        <f>IF(AND(Data!$B11=DataOdafim!BE$1,DataOdafim!$A13=Data!$A11),Data!$H11,0)</f>
        <v>0</v>
      </c>
      <c r="BF13" s="65">
        <f>IF(AND(Data!$B11=DataOdafim!BF$1,DataOdafim!$A13=Data!$A11),Data!$H11,0)</f>
        <v>0</v>
      </c>
      <c r="BG13" s="65">
        <f>IF(AND(Data!$B11=DataOdafim!BG$1,DataOdafim!$A13=Data!$A11),Data!$H11,0)</f>
        <v>0</v>
      </c>
      <c r="BH13" s="65">
        <f>IF(AND(Data!$B11=DataOdafim!BH$1,DataOdafim!$A13=Data!$A11),Data!$H11,0)</f>
        <v>0</v>
      </c>
      <c r="BI13" s="65">
        <f>IF(AND(Data!$B11=DataOdafim!BI$1,DataOdafim!$A13=Data!$A11),Data!$H11,0)</f>
        <v>0</v>
      </c>
      <c r="BJ13" s="65">
        <f>IF(AND(Data!$B11=DataOdafim!BJ$1,DataOdafim!$A13=Data!$A11),Data!$H11,0)</f>
        <v>0</v>
      </c>
    </row>
    <row r="14" spans="1:63" ht="15" x14ac:dyDescent="0.25">
      <c r="A14" s="62">
        <v>11</v>
      </c>
      <c r="B14" s="64" t="str">
        <f>VLOOKUP(A14,Data!A:G,5,FALSE)</f>
        <v>צומת</v>
      </c>
      <c r="C14" s="65">
        <f>IF(AND(Data!$B12=DataOdafim!C$1,DataOdafim!$A14=Data!$A12),Data!$H12,0)</f>
        <v>0</v>
      </c>
      <c r="D14" s="65">
        <f>IF(AND(Data!$B12=DataOdafim!D$1,DataOdafim!$A14=Data!$A12),Data!$H12,0)</f>
        <v>0</v>
      </c>
      <c r="E14" s="65">
        <f>IF(AND(Data!$B12=DataOdafim!E$1,DataOdafim!$A14=Data!$A12),Data!$H12,0)</f>
        <v>0</v>
      </c>
      <c r="F14" s="65">
        <f>IF(AND(Data!$B12=DataOdafim!F$1,DataOdafim!$A14=Data!$A12),Data!$H12,0)</f>
        <v>0</v>
      </c>
      <c r="G14" s="65">
        <f>IF(AND(Data!$B12=DataOdafim!G$1,DataOdafim!$A14=Data!$A12),Data!$H12,0)</f>
        <v>0</v>
      </c>
      <c r="H14" s="65">
        <f>IF(AND(Data!$B12=DataOdafim!H$1,DataOdafim!$A14=Data!$A12),Data!$H12,0)</f>
        <v>0</v>
      </c>
      <c r="I14" s="65">
        <f>IF(AND(Data!$B12=DataOdafim!I$1,DataOdafim!$A14=Data!$A12),Data!$H12,0)</f>
        <v>0</v>
      </c>
      <c r="J14" s="65">
        <f>IF(AND(Data!$B12=DataOdafim!J$1,DataOdafim!$A14=Data!$A12),Data!$H12,0)</f>
        <v>0</v>
      </c>
      <c r="K14" s="65">
        <f>IF(AND(Data!$B12=DataOdafim!K$1,DataOdafim!$A14=Data!$A12),Data!$H12,0)</f>
        <v>0</v>
      </c>
      <c r="L14" s="65">
        <f>IF(AND(Data!$B12=DataOdafim!L$1,DataOdafim!$A14=Data!$A12),Data!$H12,0)</f>
        <v>0</v>
      </c>
      <c r="M14" s="65">
        <f>IF(AND(Data!$B12=DataOdafim!M$1,DataOdafim!$A14=Data!$A12),Data!$H12,0)</f>
        <v>0</v>
      </c>
      <c r="N14" s="65">
        <f>IF(AND(Data!$B12=DataOdafim!N$1,DataOdafim!$A14=Data!$A12),Data!$H12,0)</f>
        <v>0</v>
      </c>
      <c r="O14" s="65">
        <f>IF(AND(Data!$B12=DataOdafim!O$1,DataOdafim!$A14=Data!$A12),Data!$H12,0)</f>
        <v>0</v>
      </c>
      <c r="P14" s="65">
        <f>IF(AND(Data!$B12=DataOdafim!P$1,DataOdafim!$A14=Data!$A12),Data!$H12,0)</f>
        <v>0</v>
      </c>
      <c r="Q14" s="65">
        <f>IF(AND(Data!$B12=DataOdafim!Q$1,DataOdafim!$A14=Data!$A12),Data!$H12,0)</f>
        <v>0</v>
      </c>
      <c r="R14" s="65">
        <f>IF(AND(Data!$B12=DataOdafim!R$1,DataOdafim!$A14=Data!$A12),Data!$H12,0)</f>
        <v>0</v>
      </c>
      <c r="S14" s="65">
        <f>IF(AND(Data!$B12=DataOdafim!S$1,DataOdafim!$A14=Data!$A12),Data!$H12,0)</f>
        <v>0</v>
      </c>
      <c r="T14" s="65">
        <f>IF(AND(Data!$B12=DataOdafim!T$1,DataOdafim!$A14=Data!$A12),Data!$H12,0)</f>
        <v>0</v>
      </c>
      <c r="U14" s="65">
        <f>IF(AND(Data!$B12=DataOdafim!U$1,DataOdafim!$A14=Data!$A12),Data!$H12,0)</f>
        <v>0</v>
      </c>
      <c r="V14" s="65">
        <f>IF(AND(Data!$B12=DataOdafim!V$1,DataOdafim!$A14=Data!$A12),Data!$H12,0)</f>
        <v>0</v>
      </c>
      <c r="W14" s="65">
        <f>IF(AND(Data!$B12=DataOdafim!W$1,DataOdafim!$A14=Data!$A12),Data!$H12,0)</f>
        <v>0</v>
      </c>
      <c r="X14" s="65">
        <f>IF(AND(Data!$B12=DataOdafim!X$1,DataOdafim!$A14=Data!$A12),Data!$H12,0)</f>
        <v>0</v>
      </c>
      <c r="Y14" s="65">
        <f>IF(AND(Data!$B12=DataOdafim!Y$1,DataOdafim!$A14=Data!$A12),Data!$H12,0)</f>
        <v>0</v>
      </c>
      <c r="Z14" s="65">
        <f>IF(AND(Data!$B12=DataOdafim!Z$1,DataOdafim!$A14=Data!$A12),Data!$H12,0)</f>
        <v>0</v>
      </c>
      <c r="AA14" s="65">
        <f>IF(AND(Data!$B12=DataOdafim!AA$1,DataOdafim!$A14=Data!$A12),Data!$H12,0)</f>
        <v>0</v>
      </c>
      <c r="AB14" s="65">
        <f>IF(AND(Data!$B12=DataOdafim!AB$1,DataOdafim!$A14=Data!$A12),Data!$H12,0)</f>
        <v>0</v>
      </c>
      <c r="AC14" s="65">
        <f>IF(AND(Data!$B12=DataOdafim!AC$1,DataOdafim!$A14=Data!$A12),Data!$H12,0)</f>
        <v>0</v>
      </c>
      <c r="AD14" s="65">
        <f>IF(AND(Data!$B12=DataOdafim!AD$1,DataOdafim!$A14=Data!$A12),Data!$H12,0)</f>
        <v>0</v>
      </c>
      <c r="AE14" s="65">
        <f>IF(AND(Data!$B12=DataOdafim!AE$1,DataOdafim!$A14=Data!$A12),Data!$H12,0)</f>
        <v>0</v>
      </c>
      <c r="AF14" s="65">
        <f>IF(AND(Data!$B12=DataOdafim!AF$1,DataOdafim!$A14=Data!$A12),Data!$H12,0)</f>
        <v>0</v>
      </c>
      <c r="AG14" s="65">
        <f>IF(AND(Data!$B12=DataOdafim!AG$1,DataOdafim!$A14=Data!$A12),Data!$H12,0)</f>
        <v>0</v>
      </c>
      <c r="AH14" s="65">
        <f>IF(AND(Data!$B12=DataOdafim!AH$1,DataOdafim!$A14=Data!$A12),Data!$H12,0)</f>
        <v>0</v>
      </c>
      <c r="AI14" s="65">
        <f>IF(AND(Data!$B12=DataOdafim!AI$1,DataOdafim!$A14=Data!$A12),Data!$H12,0)</f>
        <v>0</v>
      </c>
      <c r="AJ14" s="65">
        <f>IF(AND(Data!$B12=DataOdafim!AJ$1,DataOdafim!$A14=Data!$A12),Data!$H12,0)</f>
        <v>0</v>
      </c>
      <c r="AK14" s="65">
        <f>IF(AND(Data!$B12=DataOdafim!AK$1,DataOdafim!$A14=Data!$A12),Data!$H12,0)</f>
        <v>0</v>
      </c>
      <c r="AL14" s="65">
        <f>IF(AND(Data!$B12=DataOdafim!AL$1,DataOdafim!$A14=Data!$A12),Data!$H12,0)</f>
        <v>0</v>
      </c>
      <c r="AM14" s="65">
        <f>IF(AND(Data!$B12=DataOdafim!AM$1,DataOdafim!$A14=Data!$A12),Data!$H12,0)</f>
        <v>0</v>
      </c>
      <c r="AN14" s="65">
        <f>IF(AND(Data!$B12=DataOdafim!AN$1,DataOdafim!$A14=Data!$A12),Data!$H12,0)</f>
        <v>0</v>
      </c>
      <c r="AO14" s="65">
        <f>IF(AND(Data!$B12=DataOdafim!AO$1,DataOdafim!$A14=Data!$A12),Data!$H12,0)</f>
        <v>0</v>
      </c>
      <c r="AP14" s="65">
        <f>IF(AND(Data!$B12=DataOdafim!AP$1,DataOdafim!$A14=Data!$A12),Data!$H12,0)</f>
        <v>0</v>
      </c>
      <c r="AQ14" s="65">
        <f>IF(AND(Data!$B12=DataOdafim!AQ$1,DataOdafim!$A14=Data!$A12),Data!$H12,0)</f>
        <v>0</v>
      </c>
      <c r="AR14" s="65">
        <f>IF(AND(Data!$B12=DataOdafim!AR$1,DataOdafim!$A14=Data!$A12),Data!$H12,0)</f>
        <v>0</v>
      </c>
      <c r="AS14" s="65">
        <f>IF(AND(Data!$B12=DataOdafim!AS$1,DataOdafim!$A14=Data!$A12),Data!$H12,0)</f>
        <v>0</v>
      </c>
      <c r="AT14" s="65">
        <f>IF(AND(Data!$B12=DataOdafim!AT$1,DataOdafim!$A14=Data!$A12),Data!$H12,0)</f>
        <v>0</v>
      </c>
      <c r="AU14" s="65">
        <f>IF(AND(Data!$B12=DataOdafim!AU$1,DataOdafim!$A14=Data!$A12),Data!$H12,0)</f>
        <v>0</v>
      </c>
      <c r="AV14" s="65">
        <f>IF(AND(Data!$B12=DataOdafim!AV$1,DataOdafim!$A14=Data!$A12),Data!$H12,0)</f>
        <v>0</v>
      </c>
      <c r="AW14" s="65">
        <f>IF(AND(Data!$B12=DataOdafim!AW$1,DataOdafim!$A14=Data!$A12),Data!$H12,0)</f>
        <v>0</v>
      </c>
      <c r="AX14" s="65">
        <f>IF(AND(Data!$B12=DataOdafim!AX$1,DataOdafim!$A14=Data!$A12),Data!$H12,0)</f>
        <v>0</v>
      </c>
      <c r="AY14" s="65">
        <f>IF(AND(Data!$B12=DataOdafim!AY$1,DataOdafim!$A14=Data!$A12),Data!$H12,0)</f>
        <v>0</v>
      </c>
      <c r="AZ14" s="65">
        <f>IF(AND(Data!$B12=DataOdafim!AZ$1,DataOdafim!$A14=Data!$A12),Data!$H12,0)</f>
        <v>0</v>
      </c>
      <c r="BA14" s="65">
        <f>IF(AND(Data!$B12=DataOdafim!BA$1,DataOdafim!$A14=Data!$A12),Data!$H12,0)</f>
        <v>0</v>
      </c>
      <c r="BB14" s="65">
        <f>IF(AND(Data!$B12=DataOdafim!BB$1,DataOdafim!$A14=Data!$A12),Data!$H12,0)</f>
        <v>0</v>
      </c>
      <c r="BC14" s="65">
        <f>IF(AND(Data!$B12=DataOdafim!BC$1,DataOdafim!$A14=Data!$A12),Data!$H12,0)</f>
        <v>0</v>
      </c>
      <c r="BD14" s="65">
        <f>IF(AND(Data!$B12=DataOdafim!BD$1,DataOdafim!$A14=Data!$A12),Data!$H12,0)</f>
        <v>0</v>
      </c>
      <c r="BE14" s="65">
        <f>IF(AND(Data!$B12=DataOdafim!BE$1,DataOdafim!$A14=Data!$A12),Data!$H12,0)</f>
        <v>0</v>
      </c>
      <c r="BF14" s="65">
        <f>IF(AND(Data!$B12=DataOdafim!BF$1,DataOdafim!$A14=Data!$A12),Data!$H12,0)</f>
        <v>0</v>
      </c>
      <c r="BG14" s="65">
        <f>IF(AND(Data!$B12=DataOdafim!BG$1,DataOdafim!$A14=Data!$A12),Data!$H12,0)</f>
        <v>0</v>
      </c>
      <c r="BH14" s="65">
        <f>IF(AND(Data!$B12=DataOdafim!BH$1,DataOdafim!$A14=Data!$A12),Data!$H12,0)</f>
        <v>0</v>
      </c>
      <c r="BI14" s="65">
        <f>IF(AND(Data!$B12=DataOdafim!BI$1,DataOdafim!$A14=Data!$A12),Data!$H12,0)</f>
        <v>0</v>
      </c>
      <c r="BJ14" s="65">
        <f>IF(AND(Data!$B12=DataOdafim!BJ$1,DataOdafim!$A14=Data!$A12),Data!$H12,0)</f>
        <v>0</v>
      </c>
    </row>
    <row r="15" spans="1:63" ht="15" x14ac:dyDescent="0.25">
      <c r="A15" s="62">
        <v>12</v>
      </c>
      <c r="B15" s="64" t="str">
        <f>VLOOKUP(A15,Data!A:G,5,FALSE)</f>
        <v>קובי</v>
      </c>
      <c r="C15" s="65">
        <f>IF(AND(Data!$B13=DataOdafim!C$1,DataOdafim!$A15=Data!$A13),Data!$H13,0)</f>
        <v>0</v>
      </c>
      <c r="D15" s="65">
        <f>IF(AND(Data!$B13=DataOdafim!D$1,DataOdafim!$A15=Data!$A13),Data!$H13,0)</f>
        <v>0</v>
      </c>
      <c r="E15" s="65">
        <f>IF(AND(Data!$B13=DataOdafim!E$1,DataOdafim!$A15=Data!$A13),Data!$H13,0)</f>
        <v>0</v>
      </c>
      <c r="F15" s="65">
        <f>IF(AND(Data!$B13=DataOdafim!F$1,DataOdafim!$A15=Data!$A13),Data!$H13,0)</f>
        <v>0</v>
      </c>
      <c r="G15" s="65">
        <f>IF(AND(Data!$B13=DataOdafim!G$1,DataOdafim!$A15=Data!$A13),Data!$H13,0)</f>
        <v>0</v>
      </c>
      <c r="H15" s="65">
        <f>IF(AND(Data!$B13=DataOdafim!H$1,DataOdafim!$A15=Data!$A13),Data!$H13,0)</f>
        <v>0</v>
      </c>
      <c r="I15" s="65">
        <f>IF(AND(Data!$B13=DataOdafim!I$1,DataOdafim!$A15=Data!$A13),Data!$H13,0)</f>
        <v>0</v>
      </c>
      <c r="J15" s="65">
        <f>IF(AND(Data!$B13=DataOdafim!J$1,DataOdafim!$A15=Data!$A13),Data!$H13,0)</f>
        <v>0</v>
      </c>
      <c r="K15" s="65">
        <f>IF(AND(Data!$B13=DataOdafim!K$1,DataOdafim!$A15=Data!$A13),Data!$H13,0)</f>
        <v>0</v>
      </c>
      <c r="L15" s="65">
        <f>IF(AND(Data!$B13=DataOdafim!L$1,DataOdafim!$A15=Data!$A13),Data!$H13,0)</f>
        <v>0</v>
      </c>
      <c r="M15" s="65">
        <f>IF(AND(Data!$B13=DataOdafim!M$1,DataOdafim!$A15=Data!$A13),Data!$H13,0)</f>
        <v>0</v>
      </c>
      <c r="N15" s="65">
        <f>IF(AND(Data!$B13=DataOdafim!N$1,DataOdafim!$A15=Data!$A13),Data!$H13,0)</f>
        <v>0</v>
      </c>
      <c r="O15" s="65">
        <f>IF(AND(Data!$B13=DataOdafim!O$1,DataOdafim!$A15=Data!$A13),Data!$H13,0)</f>
        <v>0</v>
      </c>
      <c r="P15" s="65">
        <f>IF(AND(Data!$B13=DataOdafim!P$1,DataOdafim!$A15=Data!$A13),Data!$H13,0)</f>
        <v>0</v>
      </c>
      <c r="Q15" s="65">
        <f>IF(AND(Data!$B13=DataOdafim!Q$1,DataOdafim!$A15=Data!$A13),Data!$H13,0)</f>
        <v>0</v>
      </c>
      <c r="R15" s="65">
        <f>IF(AND(Data!$B13=DataOdafim!R$1,DataOdafim!$A15=Data!$A13),Data!$H13,0)</f>
        <v>0</v>
      </c>
      <c r="S15" s="65">
        <f>IF(AND(Data!$B13=DataOdafim!S$1,DataOdafim!$A15=Data!$A13),Data!$H13,0)</f>
        <v>0</v>
      </c>
      <c r="T15" s="65">
        <f>IF(AND(Data!$B13=DataOdafim!T$1,DataOdafim!$A15=Data!$A13),Data!$H13,0)</f>
        <v>0</v>
      </c>
      <c r="U15" s="65">
        <f>IF(AND(Data!$B13=DataOdafim!U$1,DataOdafim!$A15=Data!$A13),Data!$H13,0)</f>
        <v>0</v>
      </c>
      <c r="V15" s="65">
        <f>IF(AND(Data!$B13=DataOdafim!V$1,DataOdafim!$A15=Data!$A13),Data!$H13,0)</f>
        <v>0</v>
      </c>
      <c r="W15" s="65">
        <f>IF(AND(Data!$B13=DataOdafim!W$1,DataOdafim!$A15=Data!$A13),Data!$H13,0)</f>
        <v>0</v>
      </c>
      <c r="X15" s="65">
        <f>IF(AND(Data!$B13=DataOdafim!X$1,DataOdafim!$A15=Data!$A13),Data!$H13,0)</f>
        <v>0</v>
      </c>
      <c r="Y15" s="65">
        <f>IF(AND(Data!$B13=DataOdafim!Y$1,DataOdafim!$A15=Data!$A13),Data!$H13,0)</f>
        <v>0</v>
      </c>
      <c r="Z15" s="65">
        <f>IF(AND(Data!$B13=DataOdafim!Z$1,DataOdafim!$A15=Data!$A13),Data!$H13,0)</f>
        <v>0</v>
      </c>
      <c r="AA15" s="65">
        <f>IF(AND(Data!$B13=DataOdafim!AA$1,DataOdafim!$A15=Data!$A13),Data!$H13,0)</f>
        <v>0</v>
      </c>
      <c r="AB15" s="65">
        <f>IF(AND(Data!$B13=DataOdafim!AB$1,DataOdafim!$A15=Data!$A13),Data!$H13,0)</f>
        <v>0</v>
      </c>
      <c r="AC15" s="65">
        <f>IF(AND(Data!$B13=DataOdafim!AC$1,DataOdafim!$A15=Data!$A13),Data!$H13,0)</f>
        <v>0</v>
      </c>
      <c r="AD15" s="65">
        <f>IF(AND(Data!$B13=DataOdafim!AD$1,DataOdafim!$A15=Data!$A13),Data!$H13,0)</f>
        <v>0</v>
      </c>
      <c r="AE15" s="65">
        <f>IF(AND(Data!$B13=DataOdafim!AE$1,DataOdafim!$A15=Data!$A13),Data!$H13,0)</f>
        <v>0</v>
      </c>
      <c r="AF15" s="65">
        <f>IF(AND(Data!$B13=DataOdafim!AF$1,DataOdafim!$A15=Data!$A13),Data!$H13,0)</f>
        <v>0</v>
      </c>
      <c r="AG15" s="65">
        <f>IF(AND(Data!$B13=DataOdafim!AG$1,DataOdafim!$A15=Data!$A13),Data!$H13,0)</f>
        <v>0</v>
      </c>
      <c r="AH15" s="65">
        <f>IF(AND(Data!$B13=DataOdafim!AH$1,DataOdafim!$A15=Data!$A13),Data!$H13,0)</f>
        <v>0</v>
      </c>
      <c r="AI15" s="65">
        <f>IF(AND(Data!$B13=DataOdafim!AI$1,DataOdafim!$A15=Data!$A13),Data!$H13,0)</f>
        <v>0</v>
      </c>
      <c r="AJ15" s="65">
        <f>IF(AND(Data!$B13=DataOdafim!AJ$1,DataOdafim!$A15=Data!$A13),Data!$H13,0)</f>
        <v>0</v>
      </c>
      <c r="AK15" s="65">
        <f>IF(AND(Data!$B13=DataOdafim!AK$1,DataOdafim!$A15=Data!$A13),Data!$H13,0)</f>
        <v>0</v>
      </c>
      <c r="AL15" s="65">
        <f>IF(AND(Data!$B13=DataOdafim!AL$1,DataOdafim!$A15=Data!$A13),Data!$H13,0)</f>
        <v>0</v>
      </c>
      <c r="AM15" s="65">
        <f>IF(AND(Data!$B13=DataOdafim!AM$1,DataOdafim!$A15=Data!$A13),Data!$H13,0)</f>
        <v>0</v>
      </c>
      <c r="AN15" s="65">
        <f>IF(AND(Data!$B13=DataOdafim!AN$1,DataOdafim!$A15=Data!$A13),Data!$H13,0)</f>
        <v>0</v>
      </c>
      <c r="AO15" s="65">
        <f>IF(AND(Data!$B13=DataOdafim!AO$1,DataOdafim!$A15=Data!$A13),Data!$H13,0)</f>
        <v>0</v>
      </c>
      <c r="AP15" s="65">
        <f>IF(AND(Data!$B13=DataOdafim!AP$1,DataOdafim!$A15=Data!$A13),Data!$H13,0)</f>
        <v>0</v>
      </c>
      <c r="AQ15" s="65">
        <f>IF(AND(Data!$B13=DataOdafim!AQ$1,DataOdafim!$A15=Data!$A13),Data!$H13,0)</f>
        <v>0</v>
      </c>
      <c r="AR15" s="65">
        <f>IF(AND(Data!$B13=DataOdafim!AR$1,DataOdafim!$A15=Data!$A13),Data!$H13,0)</f>
        <v>0</v>
      </c>
      <c r="AS15" s="65">
        <f>IF(AND(Data!$B13=DataOdafim!AS$1,DataOdafim!$A15=Data!$A13),Data!$H13,0)</f>
        <v>0</v>
      </c>
      <c r="AT15" s="65">
        <f>IF(AND(Data!$B13=DataOdafim!AT$1,DataOdafim!$A15=Data!$A13),Data!$H13,0)</f>
        <v>0</v>
      </c>
      <c r="AU15" s="65">
        <f>IF(AND(Data!$B13=DataOdafim!AU$1,DataOdafim!$A15=Data!$A13),Data!$H13,0)</f>
        <v>0</v>
      </c>
      <c r="AV15" s="65">
        <f>IF(AND(Data!$B13=DataOdafim!AV$1,DataOdafim!$A15=Data!$A13),Data!$H13,0)</f>
        <v>0</v>
      </c>
      <c r="AW15" s="65">
        <f>IF(AND(Data!$B13=DataOdafim!AW$1,DataOdafim!$A15=Data!$A13),Data!$H13,0)</f>
        <v>0</v>
      </c>
      <c r="AX15" s="65">
        <f>IF(AND(Data!$B13=DataOdafim!AX$1,DataOdafim!$A15=Data!$A13),Data!$H13,0)</f>
        <v>0</v>
      </c>
      <c r="AY15" s="65">
        <f>IF(AND(Data!$B13=DataOdafim!AY$1,DataOdafim!$A15=Data!$A13),Data!$H13,0)</f>
        <v>0</v>
      </c>
      <c r="AZ15" s="65">
        <f>IF(AND(Data!$B13=DataOdafim!AZ$1,DataOdafim!$A15=Data!$A13),Data!$H13,0)</f>
        <v>0</v>
      </c>
      <c r="BA15" s="65">
        <f>IF(AND(Data!$B13=DataOdafim!BA$1,DataOdafim!$A15=Data!$A13),Data!$H13,0)</f>
        <v>0</v>
      </c>
      <c r="BB15" s="65">
        <f>IF(AND(Data!$B13=DataOdafim!BB$1,DataOdafim!$A15=Data!$A13),Data!$H13,0)</f>
        <v>0</v>
      </c>
      <c r="BC15" s="65">
        <f>IF(AND(Data!$B13=DataOdafim!BC$1,DataOdafim!$A15=Data!$A13),Data!$H13,0)</f>
        <v>0</v>
      </c>
      <c r="BD15" s="65">
        <f>IF(AND(Data!$B13=DataOdafim!BD$1,DataOdafim!$A15=Data!$A13),Data!$H13,0)</f>
        <v>0</v>
      </c>
      <c r="BE15" s="65">
        <f>IF(AND(Data!$B13=DataOdafim!BE$1,DataOdafim!$A15=Data!$A13),Data!$H13,0)</f>
        <v>0</v>
      </c>
      <c r="BF15" s="65">
        <f>IF(AND(Data!$B13=DataOdafim!BF$1,DataOdafim!$A15=Data!$A13),Data!$H13,0)</f>
        <v>0</v>
      </c>
      <c r="BG15" s="65">
        <f>IF(AND(Data!$B13=DataOdafim!BG$1,DataOdafim!$A15=Data!$A13),Data!$H13,0)</f>
        <v>0</v>
      </c>
      <c r="BH15" s="65">
        <f>IF(AND(Data!$B13=DataOdafim!BH$1,DataOdafim!$A15=Data!$A13),Data!$H13,0)</f>
        <v>0</v>
      </c>
      <c r="BI15" s="65">
        <f>IF(AND(Data!$B13=DataOdafim!BI$1,DataOdafim!$A15=Data!$A13),Data!$H13,0)</f>
        <v>0</v>
      </c>
      <c r="BJ15" s="65">
        <f>IF(AND(Data!$B13=DataOdafim!BJ$1,DataOdafim!$A15=Data!$A13),Data!$H13,0)</f>
        <v>0</v>
      </c>
    </row>
    <row r="16" spans="1:63" ht="15" x14ac:dyDescent="0.25">
      <c r="A16" s="62">
        <v>13</v>
      </c>
      <c r="B16" s="64" t="str">
        <f>VLOOKUP(A16,Data!A:G,5,FALSE)</f>
        <v>א.לבן</v>
      </c>
      <c r="C16" s="65">
        <f>IF(AND(Data!$B14=DataOdafim!C$1,DataOdafim!$A16=Data!$A14),Data!$H14,0)</f>
        <v>0</v>
      </c>
      <c r="D16" s="65">
        <f>IF(AND(Data!$B14=DataOdafim!D$1,DataOdafim!$A16=Data!$A14),Data!$H14,0)</f>
        <v>0</v>
      </c>
      <c r="E16" s="65">
        <f>IF(AND(Data!$B14=DataOdafim!E$1,DataOdafim!$A16=Data!$A14),Data!$H14,0)</f>
        <v>0</v>
      </c>
      <c r="F16" s="65">
        <f>IF(AND(Data!$B14=DataOdafim!F$1,DataOdafim!$A16=Data!$A14),Data!$H14,0)</f>
        <v>0</v>
      </c>
      <c r="G16" s="65">
        <f>IF(AND(Data!$B14=DataOdafim!G$1,DataOdafim!$A16=Data!$A14),Data!$H14,0)</f>
        <v>0</v>
      </c>
      <c r="H16" s="65">
        <f>IF(AND(Data!$B14=DataOdafim!H$1,DataOdafim!$A16=Data!$A14),Data!$H14,0)</f>
        <v>0</v>
      </c>
      <c r="I16" s="65">
        <f>IF(AND(Data!$B14=DataOdafim!I$1,DataOdafim!$A16=Data!$A14),Data!$H14,0)</f>
        <v>0</v>
      </c>
      <c r="J16" s="65">
        <f>IF(AND(Data!$B14=DataOdafim!J$1,DataOdafim!$A16=Data!$A14),Data!$H14,0)</f>
        <v>0</v>
      </c>
      <c r="K16" s="65">
        <f>IF(AND(Data!$B14=DataOdafim!K$1,DataOdafim!$A16=Data!$A14),Data!$H14,0)</f>
        <v>0</v>
      </c>
      <c r="L16" s="65">
        <f>IF(AND(Data!$B14=DataOdafim!L$1,DataOdafim!$A16=Data!$A14),Data!$H14,0)</f>
        <v>0</v>
      </c>
      <c r="M16" s="65">
        <f>IF(AND(Data!$B14=DataOdafim!M$1,DataOdafim!$A16=Data!$A14),Data!$H14,0)</f>
        <v>0</v>
      </c>
      <c r="N16" s="65">
        <f>IF(AND(Data!$B14=DataOdafim!N$1,DataOdafim!$A16=Data!$A14),Data!$H14,0)</f>
        <v>0</v>
      </c>
      <c r="O16" s="65">
        <f>IF(AND(Data!$B14=DataOdafim!O$1,DataOdafim!$A16=Data!$A14),Data!$H14,0)</f>
        <v>0</v>
      </c>
      <c r="P16" s="65">
        <f>IF(AND(Data!$B14=DataOdafim!P$1,DataOdafim!$A16=Data!$A14),Data!$H14,0)</f>
        <v>0</v>
      </c>
      <c r="Q16" s="65">
        <f>IF(AND(Data!$B14=DataOdafim!Q$1,DataOdafim!$A16=Data!$A14),Data!$H14,0)</f>
        <v>0</v>
      </c>
      <c r="R16" s="65">
        <f>IF(AND(Data!$B14=DataOdafim!R$1,DataOdafim!$A16=Data!$A14),Data!$H14,0)</f>
        <v>0</v>
      </c>
      <c r="S16" s="65">
        <f>IF(AND(Data!$B14=DataOdafim!S$1,DataOdafim!$A16=Data!$A14),Data!$H14,0)</f>
        <v>0</v>
      </c>
      <c r="T16" s="65">
        <f>IF(AND(Data!$B14=DataOdafim!T$1,DataOdafim!$A16=Data!$A14),Data!$H14,0)</f>
        <v>0</v>
      </c>
      <c r="U16" s="65">
        <f>IF(AND(Data!$B14=DataOdafim!U$1,DataOdafim!$A16=Data!$A14),Data!$H14,0)</f>
        <v>0</v>
      </c>
      <c r="V16" s="65">
        <f>IF(AND(Data!$B14=DataOdafim!V$1,DataOdafim!$A16=Data!$A14),Data!$H14,0)</f>
        <v>0</v>
      </c>
      <c r="W16" s="65">
        <f>IF(AND(Data!$B14=DataOdafim!W$1,DataOdafim!$A16=Data!$A14),Data!$H14,0)</f>
        <v>0</v>
      </c>
      <c r="X16" s="65">
        <f>IF(AND(Data!$B14=DataOdafim!X$1,DataOdafim!$A16=Data!$A14),Data!$H14,0)</f>
        <v>0</v>
      </c>
      <c r="Y16" s="65">
        <f>IF(AND(Data!$B14=DataOdafim!Y$1,DataOdafim!$A16=Data!$A14),Data!$H14,0)</f>
        <v>0</v>
      </c>
      <c r="Z16" s="65">
        <f>IF(AND(Data!$B14=DataOdafim!Z$1,DataOdafim!$A16=Data!$A14),Data!$H14,0)</f>
        <v>0</v>
      </c>
      <c r="AA16" s="65">
        <f>IF(AND(Data!$B14=DataOdafim!AA$1,DataOdafim!$A16=Data!$A14),Data!$H14,0)</f>
        <v>0</v>
      </c>
      <c r="AB16" s="65">
        <f>IF(AND(Data!$B14=DataOdafim!AB$1,DataOdafim!$A16=Data!$A14),Data!$H14,0)</f>
        <v>0</v>
      </c>
      <c r="AC16" s="65">
        <f>IF(AND(Data!$B14=DataOdafim!AC$1,DataOdafim!$A16=Data!$A14),Data!$H14,0)</f>
        <v>0</v>
      </c>
      <c r="AD16" s="65">
        <f>IF(AND(Data!$B14=DataOdafim!AD$1,DataOdafim!$A16=Data!$A14),Data!$H14,0)</f>
        <v>0</v>
      </c>
      <c r="AE16" s="65">
        <f>IF(AND(Data!$B14=DataOdafim!AE$1,DataOdafim!$A16=Data!$A14),Data!$H14,0)</f>
        <v>0</v>
      </c>
      <c r="AF16" s="65">
        <f>IF(AND(Data!$B14=DataOdafim!AF$1,DataOdafim!$A16=Data!$A14),Data!$H14,0)</f>
        <v>0</v>
      </c>
      <c r="AG16" s="65">
        <f>IF(AND(Data!$B14=DataOdafim!AG$1,DataOdafim!$A16=Data!$A14),Data!$H14,0)</f>
        <v>0</v>
      </c>
      <c r="AH16" s="65">
        <f>IF(AND(Data!$B14=DataOdafim!AH$1,DataOdafim!$A16=Data!$A14),Data!$H14,0)</f>
        <v>0</v>
      </c>
      <c r="AI16" s="65">
        <f>IF(AND(Data!$B14=DataOdafim!AI$1,DataOdafim!$A16=Data!$A14),Data!$H14,0)</f>
        <v>0</v>
      </c>
      <c r="AJ16" s="65">
        <f>IF(AND(Data!$B14=DataOdafim!AJ$1,DataOdafim!$A16=Data!$A14),Data!$H14,0)</f>
        <v>0</v>
      </c>
      <c r="AK16" s="65">
        <f>IF(AND(Data!$B14=DataOdafim!AK$1,DataOdafim!$A16=Data!$A14),Data!$H14,0)</f>
        <v>0</v>
      </c>
      <c r="AL16" s="65">
        <f>IF(AND(Data!$B14=DataOdafim!AL$1,DataOdafim!$A16=Data!$A14),Data!$H14,0)</f>
        <v>0</v>
      </c>
      <c r="AM16" s="65">
        <f>IF(AND(Data!$B14=DataOdafim!AM$1,DataOdafim!$A16=Data!$A14),Data!$H14,0)</f>
        <v>0</v>
      </c>
      <c r="AN16" s="65">
        <f>IF(AND(Data!$B14=DataOdafim!AN$1,DataOdafim!$A16=Data!$A14),Data!$H14,0)</f>
        <v>0</v>
      </c>
      <c r="AO16" s="65">
        <f>IF(AND(Data!$B14=DataOdafim!AO$1,DataOdafim!$A16=Data!$A14),Data!$H14,0)</f>
        <v>0</v>
      </c>
      <c r="AP16" s="65">
        <f>IF(AND(Data!$B14=DataOdafim!AP$1,DataOdafim!$A16=Data!$A14),Data!$H14,0)</f>
        <v>0</v>
      </c>
      <c r="AQ16" s="65">
        <f>IF(AND(Data!$B14=DataOdafim!AQ$1,DataOdafim!$A16=Data!$A14),Data!$H14,0)</f>
        <v>0</v>
      </c>
      <c r="AR16" s="65">
        <f>IF(AND(Data!$B14=DataOdafim!AR$1,DataOdafim!$A16=Data!$A14),Data!$H14,0)</f>
        <v>0</v>
      </c>
      <c r="AS16" s="65">
        <f>IF(AND(Data!$B14=DataOdafim!AS$1,DataOdafim!$A16=Data!$A14),Data!$H14,0)</f>
        <v>0</v>
      </c>
      <c r="AT16" s="65">
        <f>IF(AND(Data!$B14=DataOdafim!AT$1,DataOdafim!$A16=Data!$A14),Data!$H14,0)</f>
        <v>0</v>
      </c>
      <c r="AU16" s="65">
        <f>IF(AND(Data!$B14=DataOdafim!AU$1,DataOdafim!$A16=Data!$A14),Data!$H14,0)</f>
        <v>0</v>
      </c>
      <c r="AV16" s="65">
        <f>IF(AND(Data!$B14=DataOdafim!AV$1,DataOdafim!$A16=Data!$A14),Data!$H14,0)</f>
        <v>0</v>
      </c>
      <c r="AW16" s="65">
        <f>IF(AND(Data!$B14=DataOdafim!AW$1,DataOdafim!$A16=Data!$A14),Data!$H14,0)</f>
        <v>0</v>
      </c>
      <c r="AX16" s="65">
        <f>IF(AND(Data!$B14=DataOdafim!AX$1,DataOdafim!$A16=Data!$A14),Data!$H14,0)</f>
        <v>0</v>
      </c>
      <c r="AY16" s="65">
        <f>IF(AND(Data!$B14=DataOdafim!AY$1,DataOdafim!$A16=Data!$A14),Data!$H14,0)</f>
        <v>0</v>
      </c>
      <c r="AZ16" s="65">
        <f>IF(AND(Data!$B14=DataOdafim!AZ$1,DataOdafim!$A16=Data!$A14),Data!$H14,0)</f>
        <v>0</v>
      </c>
      <c r="BA16" s="65">
        <f>IF(AND(Data!$B14=DataOdafim!BA$1,DataOdafim!$A16=Data!$A14),Data!$H14,0)</f>
        <v>0</v>
      </c>
      <c r="BB16" s="65">
        <f>IF(AND(Data!$B14=DataOdafim!BB$1,DataOdafim!$A16=Data!$A14),Data!$H14,0)</f>
        <v>0</v>
      </c>
      <c r="BC16" s="65">
        <f>IF(AND(Data!$B14=DataOdafim!BC$1,DataOdafim!$A16=Data!$A14),Data!$H14,0)</f>
        <v>0</v>
      </c>
      <c r="BD16" s="65">
        <f>IF(AND(Data!$B14=DataOdafim!BD$1,DataOdafim!$A16=Data!$A14),Data!$H14,0)</f>
        <v>0</v>
      </c>
      <c r="BE16" s="65">
        <f>IF(AND(Data!$B14=DataOdafim!BE$1,DataOdafim!$A16=Data!$A14),Data!$H14,0)</f>
        <v>0</v>
      </c>
      <c r="BF16" s="65">
        <f>IF(AND(Data!$B14=DataOdafim!BF$1,DataOdafim!$A16=Data!$A14),Data!$H14,0)</f>
        <v>0</v>
      </c>
      <c r="BG16" s="65">
        <f>IF(AND(Data!$B14=DataOdafim!BG$1,DataOdafim!$A16=Data!$A14),Data!$H14,0)</f>
        <v>0</v>
      </c>
      <c r="BH16" s="65">
        <f>IF(AND(Data!$B14=DataOdafim!BH$1,DataOdafim!$A16=Data!$A14),Data!$H14,0)</f>
        <v>0</v>
      </c>
      <c r="BI16" s="65">
        <f>IF(AND(Data!$B14=DataOdafim!BI$1,DataOdafim!$A16=Data!$A14),Data!$H14,0)</f>
        <v>0</v>
      </c>
      <c r="BJ16" s="65">
        <f>IF(AND(Data!$B14=DataOdafim!BJ$1,DataOdafim!$A16=Data!$A14),Data!$H14,0)</f>
        <v>0</v>
      </c>
    </row>
    <row r="17" spans="1:62" ht="15" x14ac:dyDescent="0.25">
      <c r="A17" s="62">
        <v>14</v>
      </c>
      <c r="B17" s="64" t="str">
        <f>VLOOKUP(A17,Data!A:G,5,FALSE)</f>
        <v>מתקדמת</v>
      </c>
      <c r="C17" s="65">
        <f>IF(AND(Data!$B15=DataOdafim!C$1,DataOdafim!$A17=Data!$A15),Data!$H15,0)</f>
        <v>0</v>
      </c>
      <c r="D17" s="65">
        <f>IF(AND(Data!$B15=DataOdafim!D$1,DataOdafim!$A17=Data!$A15),Data!$H15,0)</f>
        <v>0</v>
      </c>
      <c r="E17" s="65">
        <f>IF(AND(Data!$B15=DataOdafim!E$1,DataOdafim!$A17=Data!$A15),Data!$H15,0)</f>
        <v>0</v>
      </c>
      <c r="F17" s="65">
        <f>IF(AND(Data!$B15=DataOdafim!F$1,DataOdafim!$A17=Data!$A15),Data!$H15,0)</f>
        <v>0</v>
      </c>
      <c r="G17" s="65">
        <f>IF(AND(Data!$B15=DataOdafim!G$1,DataOdafim!$A17=Data!$A15),Data!$H15,0)</f>
        <v>0</v>
      </c>
      <c r="H17" s="65">
        <f>IF(AND(Data!$B15=DataOdafim!H$1,DataOdafim!$A17=Data!$A15),Data!$H15,0)</f>
        <v>0</v>
      </c>
      <c r="I17" s="65">
        <f>IF(AND(Data!$B15=DataOdafim!I$1,DataOdafim!$A17=Data!$A15),Data!$H15,0)</f>
        <v>0</v>
      </c>
      <c r="J17" s="65">
        <f>IF(AND(Data!$B15=DataOdafim!J$1,DataOdafim!$A17=Data!$A15),Data!$H15,0)</f>
        <v>0</v>
      </c>
      <c r="K17" s="65">
        <f>IF(AND(Data!$B15=DataOdafim!K$1,DataOdafim!$A17=Data!$A15),Data!$H15,0)</f>
        <v>0</v>
      </c>
      <c r="L17" s="65">
        <f>IF(AND(Data!$B15=DataOdafim!L$1,DataOdafim!$A17=Data!$A15),Data!$H15,0)</f>
        <v>0</v>
      </c>
      <c r="M17" s="65">
        <f>IF(AND(Data!$B15=DataOdafim!M$1,DataOdafim!$A17=Data!$A15),Data!$H15,0)</f>
        <v>0</v>
      </c>
      <c r="N17" s="65">
        <f>IF(AND(Data!$B15=DataOdafim!N$1,DataOdafim!$A17=Data!$A15),Data!$H15,0)</f>
        <v>0</v>
      </c>
      <c r="O17" s="65">
        <f>IF(AND(Data!$B15=DataOdafim!O$1,DataOdafim!$A17=Data!$A15),Data!$H15,0)</f>
        <v>0</v>
      </c>
      <c r="P17" s="65">
        <f>IF(AND(Data!$B15=DataOdafim!P$1,DataOdafim!$A17=Data!$A15),Data!$H15,0)</f>
        <v>0</v>
      </c>
      <c r="Q17" s="65">
        <f>IF(AND(Data!$B15=DataOdafim!Q$1,DataOdafim!$A17=Data!$A15),Data!$H15,0)</f>
        <v>0</v>
      </c>
      <c r="R17" s="65">
        <f>IF(AND(Data!$B15=DataOdafim!R$1,DataOdafim!$A17=Data!$A15),Data!$H15,0)</f>
        <v>0</v>
      </c>
      <c r="S17" s="65">
        <f>IF(AND(Data!$B15=DataOdafim!S$1,DataOdafim!$A17=Data!$A15),Data!$H15,0)</f>
        <v>0</v>
      </c>
      <c r="T17" s="65">
        <f>IF(AND(Data!$B15=DataOdafim!T$1,DataOdafim!$A17=Data!$A15),Data!$H15,0)</f>
        <v>0</v>
      </c>
      <c r="U17" s="65">
        <f>IF(AND(Data!$B15=DataOdafim!U$1,DataOdafim!$A17=Data!$A15),Data!$H15,0)</f>
        <v>0</v>
      </c>
      <c r="V17" s="65">
        <f>IF(AND(Data!$B15=DataOdafim!V$1,DataOdafim!$A17=Data!$A15),Data!$H15,0)</f>
        <v>0</v>
      </c>
      <c r="W17" s="65">
        <f>IF(AND(Data!$B15=DataOdafim!W$1,DataOdafim!$A17=Data!$A15),Data!$H15,0)</f>
        <v>0</v>
      </c>
      <c r="X17" s="65">
        <f>IF(AND(Data!$B15=DataOdafim!X$1,DataOdafim!$A17=Data!$A15),Data!$H15,0)</f>
        <v>0</v>
      </c>
      <c r="Y17" s="65">
        <f>IF(AND(Data!$B15=DataOdafim!Y$1,DataOdafim!$A17=Data!$A15),Data!$H15,0)</f>
        <v>0</v>
      </c>
      <c r="Z17" s="65">
        <f>IF(AND(Data!$B15=DataOdafim!Z$1,DataOdafim!$A17=Data!$A15),Data!$H15,0)</f>
        <v>0</v>
      </c>
      <c r="AA17" s="65">
        <f>IF(AND(Data!$B15=DataOdafim!AA$1,DataOdafim!$A17=Data!$A15),Data!$H15,0)</f>
        <v>0</v>
      </c>
      <c r="AB17" s="65">
        <f>IF(AND(Data!$B15=DataOdafim!AB$1,DataOdafim!$A17=Data!$A15),Data!$H15,0)</f>
        <v>0</v>
      </c>
      <c r="AC17" s="65">
        <f>IF(AND(Data!$B15=DataOdafim!AC$1,DataOdafim!$A17=Data!$A15),Data!$H15,0)</f>
        <v>0</v>
      </c>
      <c r="AD17" s="65">
        <f>IF(AND(Data!$B15=DataOdafim!AD$1,DataOdafim!$A17=Data!$A15),Data!$H15,0)</f>
        <v>0</v>
      </c>
      <c r="AE17" s="65">
        <f>IF(AND(Data!$B15=DataOdafim!AE$1,DataOdafim!$A17=Data!$A15),Data!$H15,0)</f>
        <v>0</v>
      </c>
      <c r="AF17" s="65">
        <f>IF(AND(Data!$B15=DataOdafim!AF$1,DataOdafim!$A17=Data!$A15),Data!$H15,0)</f>
        <v>0</v>
      </c>
      <c r="AG17" s="65">
        <f>IF(AND(Data!$B15=DataOdafim!AG$1,DataOdafim!$A17=Data!$A15),Data!$H15,0)</f>
        <v>0</v>
      </c>
      <c r="AH17" s="65">
        <f>IF(AND(Data!$B15=DataOdafim!AH$1,DataOdafim!$A17=Data!$A15),Data!$H15,0)</f>
        <v>0</v>
      </c>
      <c r="AI17" s="65">
        <f>IF(AND(Data!$B15=DataOdafim!AI$1,DataOdafim!$A17=Data!$A15),Data!$H15,0)</f>
        <v>0</v>
      </c>
      <c r="AJ17" s="65">
        <f>IF(AND(Data!$B15=DataOdafim!AJ$1,DataOdafim!$A17=Data!$A15),Data!$H15,0)</f>
        <v>0</v>
      </c>
      <c r="AK17" s="65">
        <f>IF(AND(Data!$B15=DataOdafim!AK$1,DataOdafim!$A17=Data!$A15),Data!$H15,0)</f>
        <v>0</v>
      </c>
      <c r="AL17" s="65">
        <f>IF(AND(Data!$B15=DataOdafim!AL$1,DataOdafim!$A17=Data!$A15),Data!$H15,0)</f>
        <v>0</v>
      </c>
      <c r="AM17" s="65">
        <f>IF(AND(Data!$B15=DataOdafim!AM$1,DataOdafim!$A17=Data!$A15),Data!$H15,0)</f>
        <v>0</v>
      </c>
      <c r="AN17" s="65">
        <f>IF(AND(Data!$B15=DataOdafim!AN$1,DataOdafim!$A17=Data!$A15),Data!$H15,0)</f>
        <v>0</v>
      </c>
      <c r="AO17" s="65">
        <f>IF(AND(Data!$B15=DataOdafim!AO$1,DataOdafim!$A17=Data!$A15),Data!$H15,0)</f>
        <v>0</v>
      </c>
      <c r="AP17" s="65">
        <f>IF(AND(Data!$B15=DataOdafim!AP$1,DataOdafim!$A17=Data!$A15),Data!$H15,0)</f>
        <v>0</v>
      </c>
      <c r="AQ17" s="65">
        <f>IF(AND(Data!$B15=DataOdafim!AQ$1,DataOdafim!$A17=Data!$A15),Data!$H15,0)</f>
        <v>0</v>
      </c>
      <c r="AR17" s="65">
        <f>IF(AND(Data!$B15=DataOdafim!AR$1,DataOdafim!$A17=Data!$A15),Data!$H15,0)</f>
        <v>0</v>
      </c>
      <c r="AS17" s="65">
        <f>IF(AND(Data!$B15=DataOdafim!AS$1,DataOdafim!$A17=Data!$A15),Data!$H15,0)</f>
        <v>0</v>
      </c>
      <c r="AT17" s="65">
        <f>IF(AND(Data!$B15=DataOdafim!AT$1,DataOdafim!$A17=Data!$A15),Data!$H15,0)</f>
        <v>0</v>
      </c>
      <c r="AU17" s="65">
        <f>IF(AND(Data!$B15=DataOdafim!AU$1,DataOdafim!$A17=Data!$A15),Data!$H15,0)</f>
        <v>0</v>
      </c>
      <c r="AV17" s="65">
        <f>IF(AND(Data!$B15=DataOdafim!AV$1,DataOdafim!$A17=Data!$A15),Data!$H15,0)</f>
        <v>0</v>
      </c>
      <c r="AW17" s="65">
        <f>IF(AND(Data!$B15=DataOdafim!AW$1,DataOdafim!$A17=Data!$A15),Data!$H15,0)</f>
        <v>0</v>
      </c>
      <c r="AX17" s="65">
        <f>IF(AND(Data!$B15=DataOdafim!AX$1,DataOdafim!$A17=Data!$A15),Data!$H15,0)</f>
        <v>0</v>
      </c>
      <c r="AY17" s="65">
        <f>IF(AND(Data!$B15=DataOdafim!AY$1,DataOdafim!$A17=Data!$A15),Data!$H15,0)</f>
        <v>0</v>
      </c>
      <c r="AZ17" s="65">
        <f>IF(AND(Data!$B15=DataOdafim!AZ$1,DataOdafim!$A17=Data!$A15),Data!$H15,0)</f>
        <v>0</v>
      </c>
      <c r="BA17" s="65">
        <f>IF(AND(Data!$B15=DataOdafim!BA$1,DataOdafim!$A17=Data!$A15),Data!$H15,0)</f>
        <v>0</v>
      </c>
      <c r="BB17" s="65">
        <f>IF(AND(Data!$B15=DataOdafim!BB$1,DataOdafim!$A17=Data!$A15),Data!$H15,0)</f>
        <v>0</v>
      </c>
      <c r="BC17" s="65">
        <f>IF(AND(Data!$B15=DataOdafim!BC$1,DataOdafim!$A17=Data!$A15),Data!$H15,0)</f>
        <v>0</v>
      </c>
      <c r="BD17" s="65">
        <f>IF(AND(Data!$B15=DataOdafim!BD$1,DataOdafim!$A17=Data!$A15),Data!$H15,0)</f>
        <v>0</v>
      </c>
      <c r="BE17" s="65">
        <f>IF(AND(Data!$B15=DataOdafim!BE$1,DataOdafim!$A17=Data!$A15),Data!$H15,0)</f>
        <v>0</v>
      </c>
      <c r="BF17" s="65">
        <f>IF(AND(Data!$B15=DataOdafim!BF$1,DataOdafim!$A17=Data!$A15),Data!$H15,0)</f>
        <v>0</v>
      </c>
      <c r="BG17" s="65">
        <f>IF(AND(Data!$B15=DataOdafim!BG$1,DataOdafim!$A17=Data!$A15),Data!$H15,0)</f>
        <v>0</v>
      </c>
      <c r="BH17" s="65">
        <f>IF(AND(Data!$B15=DataOdafim!BH$1,DataOdafim!$A17=Data!$A15),Data!$H15,0)</f>
        <v>0</v>
      </c>
      <c r="BI17" s="65">
        <f>IF(AND(Data!$B15=DataOdafim!BI$1,DataOdafim!$A17=Data!$A15),Data!$H15,0)</f>
        <v>0</v>
      </c>
      <c r="BJ17" s="65">
        <f>IF(AND(Data!$B15=DataOdafim!BJ$1,DataOdafim!$A17=Data!$A15),Data!$H15,0)</f>
        <v>0</v>
      </c>
    </row>
    <row r="18" spans="1:62" ht="15" x14ac:dyDescent="0.25">
      <c r="A18" s="62">
        <v>15</v>
      </c>
      <c r="B18" s="64" t="str">
        <f>VLOOKUP(A18,Data!A:G,5,FALSE)</f>
        <v>ע.כלכלית</v>
      </c>
      <c r="C18" s="65">
        <f>IF(AND(Data!$B16=DataOdafim!C$1,DataOdafim!$A18=Data!$A16),Data!$H16,0)</f>
        <v>0</v>
      </c>
      <c r="D18" s="65">
        <f>IF(AND(Data!$B16=DataOdafim!D$1,DataOdafim!$A18=Data!$A16),Data!$H16,0)</f>
        <v>0</v>
      </c>
      <c r="E18" s="65">
        <f>IF(AND(Data!$B16=DataOdafim!E$1,DataOdafim!$A18=Data!$A16),Data!$H16,0)</f>
        <v>0</v>
      </c>
      <c r="F18" s="65">
        <f>IF(AND(Data!$B16=DataOdafim!F$1,DataOdafim!$A18=Data!$A16),Data!$H16,0)</f>
        <v>0</v>
      </c>
      <c r="G18" s="65">
        <f>IF(AND(Data!$B16=DataOdafim!G$1,DataOdafim!$A18=Data!$A16),Data!$H16,0)</f>
        <v>0</v>
      </c>
      <c r="H18" s="65">
        <f>IF(AND(Data!$B16=DataOdafim!H$1,DataOdafim!$A18=Data!$A16),Data!$H16,0)</f>
        <v>0</v>
      </c>
      <c r="I18" s="65">
        <f>IF(AND(Data!$B16=DataOdafim!I$1,DataOdafim!$A18=Data!$A16),Data!$H16,0)</f>
        <v>0</v>
      </c>
      <c r="J18" s="65">
        <f>IF(AND(Data!$B16=DataOdafim!J$1,DataOdafim!$A18=Data!$A16),Data!$H16,0)</f>
        <v>0</v>
      </c>
      <c r="K18" s="65">
        <f>IF(AND(Data!$B16=DataOdafim!K$1,DataOdafim!$A18=Data!$A16),Data!$H16,0)</f>
        <v>0</v>
      </c>
      <c r="L18" s="65">
        <f>IF(AND(Data!$B16=DataOdafim!L$1,DataOdafim!$A18=Data!$A16),Data!$H16,0)</f>
        <v>0</v>
      </c>
      <c r="M18" s="65">
        <f>IF(AND(Data!$B16=DataOdafim!M$1,DataOdafim!$A18=Data!$A16),Data!$H16,0)</f>
        <v>0</v>
      </c>
      <c r="N18" s="65">
        <f>IF(AND(Data!$B16=DataOdafim!N$1,DataOdafim!$A18=Data!$A16),Data!$H16,0)</f>
        <v>0</v>
      </c>
      <c r="O18" s="65">
        <f>IF(AND(Data!$B16=DataOdafim!O$1,DataOdafim!$A18=Data!$A16),Data!$H16,0)</f>
        <v>0</v>
      </c>
      <c r="P18" s="65">
        <f>IF(AND(Data!$B16=DataOdafim!P$1,DataOdafim!$A18=Data!$A16),Data!$H16,0)</f>
        <v>0</v>
      </c>
      <c r="Q18" s="65">
        <f>IF(AND(Data!$B16=DataOdafim!Q$1,DataOdafim!$A18=Data!$A16),Data!$H16,0)</f>
        <v>0</v>
      </c>
      <c r="R18" s="65">
        <f>IF(AND(Data!$B16=DataOdafim!R$1,DataOdafim!$A18=Data!$A16),Data!$H16,0)</f>
        <v>0</v>
      </c>
      <c r="S18" s="65">
        <f>IF(AND(Data!$B16=DataOdafim!S$1,DataOdafim!$A18=Data!$A16),Data!$H16,0)</f>
        <v>0</v>
      </c>
      <c r="T18" s="65">
        <f>IF(AND(Data!$B16=DataOdafim!T$1,DataOdafim!$A18=Data!$A16),Data!$H16,0)</f>
        <v>0</v>
      </c>
      <c r="U18" s="65">
        <f>IF(AND(Data!$B16=DataOdafim!U$1,DataOdafim!$A18=Data!$A16),Data!$H16,0)</f>
        <v>0</v>
      </c>
      <c r="V18" s="65">
        <f>IF(AND(Data!$B16=DataOdafim!V$1,DataOdafim!$A18=Data!$A16),Data!$H16,0)</f>
        <v>0</v>
      </c>
      <c r="W18" s="65">
        <f>IF(AND(Data!$B16=DataOdafim!W$1,DataOdafim!$A18=Data!$A16),Data!$H16,0)</f>
        <v>0</v>
      </c>
      <c r="X18" s="65">
        <f>IF(AND(Data!$B16=DataOdafim!X$1,DataOdafim!$A18=Data!$A16),Data!$H16,0)</f>
        <v>0</v>
      </c>
      <c r="Y18" s="65">
        <f>IF(AND(Data!$B16=DataOdafim!Y$1,DataOdafim!$A18=Data!$A16),Data!$H16,0)</f>
        <v>0</v>
      </c>
      <c r="Z18" s="65">
        <f>IF(AND(Data!$B16=DataOdafim!Z$1,DataOdafim!$A18=Data!$A16),Data!$H16,0)</f>
        <v>0</v>
      </c>
      <c r="AA18" s="65">
        <f>IF(AND(Data!$B16=DataOdafim!AA$1,DataOdafim!$A18=Data!$A16),Data!$H16,0)</f>
        <v>0</v>
      </c>
      <c r="AB18" s="65">
        <f>IF(AND(Data!$B16=DataOdafim!AB$1,DataOdafim!$A18=Data!$A16),Data!$H16,0)</f>
        <v>0</v>
      </c>
      <c r="AC18" s="65">
        <f>IF(AND(Data!$B16=DataOdafim!AC$1,DataOdafim!$A18=Data!$A16),Data!$H16,0)</f>
        <v>0</v>
      </c>
      <c r="AD18" s="65">
        <f>IF(AND(Data!$B16=DataOdafim!AD$1,DataOdafim!$A18=Data!$A16),Data!$H16,0)</f>
        <v>0</v>
      </c>
      <c r="AE18" s="65">
        <f>IF(AND(Data!$B16=DataOdafim!AE$1,DataOdafim!$A18=Data!$A16),Data!$H16,0)</f>
        <v>0</v>
      </c>
      <c r="AF18" s="65">
        <f>IF(AND(Data!$B16=DataOdafim!AF$1,DataOdafim!$A18=Data!$A16),Data!$H16,0)</f>
        <v>0</v>
      </c>
      <c r="AG18" s="65">
        <f>IF(AND(Data!$B16=DataOdafim!AG$1,DataOdafim!$A18=Data!$A16),Data!$H16,0)</f>
        <v>0</v>
      </c>
      <c r="AH18" s="65">
        <f>IF(AND(Data!$B16=DataOdafim!AH$1,DataOdafim!$A18=Data!$A16),Data!$H16,0)</f>
        <v>0</v>
      </c>
      <c r="AI18" s="65">
        <f>IF(AND(Data!$B16=DataOdafim!AI$1,DataOdafim!$A18=Data!$A16),Data!$H16,0)</f>
        <v>0</v>
      </c>
      <c r="AJ18" s="65">
        <f>IF(AND(Data!$B16=DataOdafim!AJ$1,DataOdafim!$A18=Data!$A16),Data!$H16,0)</f>
        <v>0</v>
      </c>
      <c r="AK18" s="65">
        <f>IF(AND(Data!$B16=DataOdafim!AK$1,DataOdafim!$A18=Data!$A16),Data!$H16,0)</f>
        <v>0</v>
      </c>
      <c r="AL18" s="65">
        <f>IF(AND(Data!$B16=DataOdafim!AL$1,DataOdafim!$A18=Data!$A16),Data!$H16,0)</f>
        <v>0</v>
      </c>
      <c r="AM18" s="65">
        <f>IF(AND(Data!$B16=DataOdafim!AM$1,DataOdafim!$A18=Data!$A16),Data!$H16,0)</f>
        <v>0</v>
      </c>
      <c r="AN18" s="65">
        <f>IF(AND(Data!$B16=DataOdafim!AN$1,DataOdafim!$A18=Data!$A16),Data!$H16,0)</f>
        <v>0</v>
      </c>
      <c r="AO18" s="65">
        <f>IF(AND(Data!$B16=DataOdafim!AO$1,DataOdafim!$A18=Data!$A16),Data!$H16,0)</f>
        <v>0</v>
      </c>
      <c r="AP18" s="65">
        <f>IF(AND(Data!$B16=DataOdafim!AP$1,DataOdafim!$A18=Data!$A16),Data!$H16,0)</f>
        <v>0</v>
      </c>
      <c r="AQ18" s="65">
        <f>IF(AND(Data!$B16=DataOdafim!AQ$1,DataOdafim!$A18=Data!$A16),Data!$H16,0)</f>
        <v>0</v>
      </c>
      <c r="AR18" s="65">
        <f>IF(AND(Data!$B16=DataOdafim!AR$1,DataOdafim!$A18=Data!$A16),Data!$H16,0)</f>
        <v>0</v>
      </c>
      <c r="AS18" s="65">
        <f>IF(AND(Data!$B16=DataOdafim!AS$1,DataOdafim!$A18=Data!$A16),Data!$H16,0)</f>
        <v>0</v>
      </c>
      <c r="AT18" s="65">
        <f>IF(AND(Data!$B16=DataOdafim!AT$1,DataOdafim!$A18=Data!$A16),Data!$H16,0)</f>
        <v>0</v>
      </c>
      <c r="AU18" s="65">
        <f>IF(AND(Data!$B16=DataOdafim!AU$1,DataOdafim!$A18=Data!$A16),Data!$H16,0)</f>
        <v>0</v>
      </c>
      <c r="AV18" s="65">
        <f>IF(AND(Data!$B16=DataOdafim!AV$1,DataOdafim!$A18=Data!$A16),Data!$H16,0)</f>
        <v>0</v>
      </c>
      <c r="AW18" s="65">
        <f>IF(AND(Data!$B16=DataOdafim!AW$1,DataOdafim!$A18=Data!$A16),Data!$H16,0)</f>
        <v>0</v>
      </c>
      <c r="AX18" s="65">
        <f>IF(AND(Data!$B16=DataOdafim!AX$1,DataOdafim!$A18=Data!$A16),Data!$H16,0)</f>
        <v>0</v>
      </c>
      <c r="AY18" s="65">
        <f>IF(AND(Data!$B16=DataOdafim!AY$1,DataOdafim!$A18=Data!$A16),Data!$H16,0)</f>
        <v>0</v>
      </c>
      <c r="AZ18" s="65">
        <f>IF(AND(Data!$B16=DataOdafim!AZ$1,DataOdafim!$A18=Data!$A16),Data!$H16,0)</f>
        <v>0</v>
      </c>
      <c r="BA18" s="65">
        <f>IF(AND(Data!$B16=DataOdafim!BA$1,DataOdafim!$A18=Data!$A16),Data!$H16,0)</f>
        <v>0</v>
      </c>
      <c r="BB18" s="65">
        <f>IF(AND(Data!$B16=DataOdafim!BB$1,DataOdafim!$A18=Data!$A16),Data!$H16,0)</f>
        <v>0</v>
      </c>
      <c r="BC18" s="65">
        <f>IF(AND(Data!$B16=DataOdafim!BC$1,DataOdafim!$A18=Data!$A16),Data!$H16,0)</f>
        <v>0</v>
      </c>
      <c r="BD18" s="65">
        <f>IF(AND(Data!$B16=DataOdafim!BD$1,DataOdafim!$A18=Data!$A16),Data!$H16,0)</f>
        <v>0</v>
      </c>
      <c r="BE18" s="65">
        <f>IF(AND(Data!$B16=DataOdafim!BE$1,DataOdafim!$A18=Data!$A16),Data!$H16,0)</f>
        <v>0</v>
      </c>
      <c r="BF18" s="65">
        <f>IF(AND(Data!$B16=DataOdafim!BF$1,DataOdafim!$A18=Data!$A16),Data!$H16,0)</f>
        <v>0</v>
      </c>
      <c r="BG18" s="65">
        <f>IF(AND(Data!$B16=DataOdafim!BG$1,DataOdafim!$A18=Data!$A16),Data!$H16,0)</f>
        <v>0</v>
      </c>
      <c r="BH18" s="65">
        <f>IF(AND(Data!$B16=DataOdafim!BH$1,DataOdafim!$A18=Data!$A16),Data!$H16,0)</f>
        <v>0</v>
      </c>
      <c r="BI18" s="65">
        <f>IF(AND(Data!$B16=DataOdafim!BI$1,DataOdafim!$A18=Data!$A16),Data!$H16,0)</f>
        <v>0</v>
      </c>
      <c r="BJ18" s="65">
        <f>IF(AND(Data!$B16=DataOdafim!BJ$1,DataOdafim!$A18=Data!$A16),Data!$H16,0)</f>
        <v>0</v>
      </c>
    </row>
    <row r="19" spans="1:62" ht="15" x14ac:dyDescent="0.25">
      <c r="A19" s="62">
        <v>16</v>
      </c>
      <c r="B19" s="64" t="str">
        <f>VLOOKUP(A19,Data!A:G,5,FALSE)</f>
        <v>צפון</v>
      </c>
      <c r="C19" s="65">
        <f>IF(AND(Data!$B17=DataOdafim!C$1,DataOdafim!$A19=Data!$A17),Data!$H17,0)</f>
        <v>0</v>
      </c>
      <c r="D19" s="65">
        <f>IF(AND(Data!$B17=DataOdafim!D$1,DataOdafim!$A19=Data!$A17),Data!$H17,0)</f>
        <v>0</v>
      </c>
      <c r="E19" s="65">
        <f>IF(AND(Data!$B17=DataOdafim!E$1,DataOdafim!$A19=Data!$A17),Data!$H17,0)</f>
        <v>0</v>
      </c>
      <c r="F19" s="65">
        <f>IF(AND(Data!$B17=DataOdafim!F$1,DataOdafim!$A19=Data!$A17),Data!$H17,0)</f>
        <v>0</v>
      </c>
      <c r="G19" s="65">
        <f>IF(AND(Data!$B17=DataOdafim!G$1,DataOdafim!$A19=Data!$A17),Data!$H17,0)</f>
        <v>0</v>
      </c>
      <c r="H19" s="65">
        <f>IF(AND(Data!$B17=DataOdafim!H$1,DataOdafim!$A19=Data!$A17),Data!$H17,0)</f>
        <v>0</v>
      </c>
      <c r="I19" s="65">
        <f>IF(AND(Data!$B17=DataOdafim!I$1,DataOdafim!$A19=Data!$A17),Data!$H17,0)</f>
        <v>0</v>
      </c>
      <c r="J19" s="65">
        <f>IF(AND(Data!$B17=DataOdafim!J$1,DataOdafim!$A19=Data!$A17),Data!$H17,0)</f>
        <v>0</v>
      </c>
      <c r="K19" s="65">
        <f>IF(AND(Data!$B17=DataOdafim!K$1,DataOdafim!$A19=Data!$A17),Data!$H17,0)</f>
        <v>0</v>
      </c>
      <c r="L19" s="65">
        <f>IF(AND(Data!$B17=DataOdafim!L$1,DataOdafim!$A19=Data!$A17),Data!$H17,0)</f>
        <v>0</v>
      </c>
      <c r="M19" s="65">
        <f>IF(AND(Data!$B17=DataOdafim!M$1,DataOdafim!$A19=Data!$A17),Data!$H17,0)</f>
        <v>0</v>
      </c>
      <c r="N19" s="65">
        <f>IF(AND(Data!$B17=DataOdafim!N$1,DataOdafim!$A19=Data!$A17),Data!$H17,0)</f>
        <v>0</v>
      </c>
      <c r="O19" s="65">
        <f>IF(AND(Data!$B17=DataOdafim!O$1,DataOdafim!$A19=Data!$A17),Data!$H17,0)</f>
        <v>0</v>
      </c>
      <c r="P19" s="65">
        <f>IF(AND(Data!$B17=DataOdafim!P$1,DataOdafim!$A19=Data!$A17),Data!$H17,0)</f>
        <v>0</v>
      </c>
      <c r="Q19" s="65">
        <f>IF(AND(Data!$B17=DataOdafim!Q$1,DataOdafim!$A19=Data!$A17),Data!$H17,0)</f>
        <v>0</v>
      </c>
      <c r="R19" s="65">
        <f>IF(AND(Data!$B17=DataOdafim!R$1,DataOdafim!$A19=Data!$A17),Data!$H17,0)</f>
        <v>0</v>
      </c>
      <c r="S19" s="65">
        <f>IF(AND(Data!$B17=DataOdafim!S$1,DataOdafim!$A19=Data!$A17),Data!$H17,0)</f>
        <v>0</v>
      </c>
      <c r="T19" s="65">
        <f>IF(AND(Data!$B17=DataOdafim!T$1,DataOdafim!$A19=Data!$A17),Data!$H17,0)</f>
        <v>0</v>
      </c>
      <c r="U19" s="65">
        <f>IF(AND(Data!$B17=DataOdafim!U$1,DataOdafim!$A19=Data!$A17),Data!$H17,0)</f>
        <v>0</v>
      </c>
      <c r="V19" s="65">
        <f>IF(AND(Data!$B17=DataOdafim!V$1,DataOdafim!$A19=Data!$A17),Data!$H17,0)</f>
        <v>0</v>
      </c>
      <c r="W19" s="65">
        <f>IF(AND(Data!$B17=DataOdafim!W$1,DataOdafim!$A19=Data!$A17),Data!$H17,0)</f>
        <v>0</v>
      </c>
      <c r="X19" s="65">
        <f>IF(AND(Data!$B17=DataOdafim!X$1,DataOdafim!$A19=Data!$A17),Data!$H17,0)</f>
        <v>0</v>
      </c>
      <c r="Y19" s="65">
        <f>IF(AND(Data!$B17=DataOdafim!Y$1,DataOdafim!$A19=Data!$A17),Data!$H17,0)</f>
        <v>0</v>
      </c>
      <c r="Z19" s="65">
        <f>IF(AND(Data!$B17=DataOdafim!Z$1,DataOdafim!$A19=Data!$A17),Data!$H17,0)</f>
        <v>0</v>
      </c>
      <c r="AA19" s="65">
        <f>IF(AND(Data!$B17=DataOdafim!AA$1,DataOdafim!$A19=Data!$A17),Data!$H17,0)</f>
        <v>0</v>
      </c>
      <c r="AB19" s="65">
        <f>IF(AND(Data!$B17=DataOdafim!AB$1,DataOdafim!$A19=Data!$A17),Data!$H17,0)</f>
        <v>0</v>
      </c>
      <c r="AC19" s="65">
        <f>IF(AND(Data!$B17=DataOdafim!AC$1,DataOdafim!$A19=Data!$A17),Data!$H17,0)</f>
        <v>0</v>
      </c>
      <c r="AD19" s="65">
        <f>IF(AND(Data!$B17=DataOdafim!AD$1,DataOdafim!$A19=Data!$A17),Data!$H17,0)</f>
        <v>0</v>
      </c>
      <c r="AE19" s="65">
        <f>IF(AND(Data!$B17=DataOdafim!AE$1,DataOdafim!$A19=Data!$A17),Data!$H17,0)</f>
        <v>0</v>
      </c>
      <c r="AF19" s="65">
        <f>IF(AND(Data!$B17=DataOdafim!AF$1,DataOdafim!$A19=Data!$A17),Data!$H17,0)</f>
        <v>0</v>
      </c>
      <c r="AG19" s="65">
        <f>IF(AND(Data!$B17=DataOdafim!AG$1,DataOdafim!$A19=Data!$A17),Data!$H17,0)</f>
        <v>0</v>
      </c>
      <c r="AH19" s="65">
        <f>IF(AND(Data!$B17=DataOdafim!AH$1,DataOdafim!$A19=Data!$A17),Data!$H17,0)</f>
        <v>0</v>
      </c>
      <c r="AI19" s="65">
        <f>IF(AND(Data!$B17=DataOdafim!AI$1,DataOdafim!$A19=Data!$A17),Data!$H17,0)</f>
        <v>0</v>
      </c>
      <c r="AJ19" s="65">
        <f>IF(AND(Data!$B17=DataOdafim!AJ$1,DataOdafim!$A19=Data!$A17),Data!$H17,0)</f>
        <v>0</v>
      </c>
      <c r="AK19" s="65">
        <f>IF(AND(Data!$B17=DataOdafim!AK$1,DataOdafim!$A19=Data!$A17),Data!$H17,0)</f>
        <v>0</v>
      </c>
      <c r="AL19" s="65">
        <f>IF(AND(Data!$B17=DataOdafim!AL$1,DataOdafim!$A19=Data!$A17),Data!$H17,0)</f>
        <v>0</v>
      </c>
      <c r="AM19" s="65">
        <f>IF(AND(Data!$B17=DataOdafim!AM$1,DataOdafim!$A19=Data!$A17),Data!$H17,0)</f>
        <v>0</v>
      </c>
      <c r="AN19" s="65">
        <f>IF(AND(Data!$B17=DataOdafim!AN$1,DataOdafim!$A19=Data!$A17),Data!$H17,0)</f>
        <v>0</v>
      </c>
      <c r="AO19" s="65">
        <f>IF(AND(Data!$B17=DataOdafim!AO$1,DataOdafim!$A19=Data!$A17),Data!$H17,0)</f>
        <v>0</v>
      </c>
      <c r="AP19" s="65">
        <f>IF(AND(Data!$B17=DataOdafim!AP$1,DataOdafim!$A19=Data!$A17),Data!$H17,0)</f>
        <v>0</v>
      </c>
      <c r="AQ19" s="65">
        <f>IF(AND(Data!$B17=DataOdafim!AQ$1,DataOdafim!$A19=Data!$A17),Data!$H17,0)</f>
        <v>0</v>
      </c>
      <c r="AR19" s="65">
        <f>IF(AND(Data!$B17=DataOdafim!AR$1,DataOdafim!$A19=Data!$A17),Data!$H17,0)</f>
        <v>0</v>
      </c>
      <c r="AS19" s="65">
        <f>IF(AND(Data!$B17=DataOdafim!AS$1,DataOdafim!$A19=Data!$A17),Data!$H17,0)</f>
        <v>0</v>
      </c>
      <c r="AT19" s="65">
        <f>IF(AND(Data!$B17=DataOdafim!AT$1,DataOdafim!$A19=Data!$A17),Data!$H17,0)</f>
        <v>0</v>
      </c>
      <c r="AU19" s="65">
        <f>IF(AND(Data!$B17=DataOdafim!AU$1,DataOdafim!$A19=Data!$A17),Data!$H17,0)</f>
        <v>0</v>
      </c>
      <c r="AV19" s="65">
        <f>IF(AND(Data!$B17=DataOdafim!AV$1,DataOdafim!$A19=Data!$A17),Data!$H17,0)</f>
        <v>0</v>
      </c>
      <c r="AW19" s="65">
        <f>IF(AND(Data!$B17=DataOdafim!AW$1,DataOdafim!$A19=Data!$A17),Data!$H17,0)</f>
        <v>0</v>
      </c>
      <c r="AX19" s="65">
        <f>IF(AND(Data!$B17=DataOdafim!AX$1,DataOdafim!$A19=Data!$A17),Data!$H17,0)</f>
        <v>0</v>
      </c>
      <c r="AY19" s="65">
        <f>IF(AND(Data!$B17=DataOdafim!AY$1,DataOdafim!$A19=Data!$A17),Data!$H17,0)</f>
        <v>0</v>
      </c>
      <c r="AZ19" s="65">
        <f>IF(AND(Data!$B17=DataOdafim!AZ$1,DataOdafim!$A19=Data!$A17),Data!$H17,0)</f>
        <v>0</v>
      </c>
      <c r="BA19" s="65">
        <f>IF(AND(Data!$B17=DataOdafim!BA$1,DataOdafim!$A19=Data!$A17),Data!$H17,0)</f>
        <v>0</v>
      </c>
      <c r="BB19" s="65">
        <f>IF(AND(Data!$B17=DataOdafim!BB$1,DataOdafim!$A19=Data!$A17),Data!$H17,0)</f>
        <v>0</v>
      </c>
      <c r="BC19" s="65">
        <f>IF(AND(Data!$B17=DataOdafim!BC$1,DataOdafim!$A19=Data!$A17),Data!$H17,0)</f>
        <v>0</v>
      </c>
      <c r="BD19" s="65">
        <f>IF(AND(Data!$B17=DataOdafim!BD$1,DataOdafim!$A19=Data!$A17),Data!$H17,0)</f>
        <v>0</v>
      </c>
      <c r="BE19" s="65">
        <f>IF(AND(Data!$B17=DataOdafim!BE$1,DataOdafim!$A19=Data!$A17),Data!$H17,0)</f>
        <v>0</v>
      </c>
      <c r="BF19" s="65">
        <f>IF(AND(Data!$B17=DataOdafim!BF$1,DataOdafim!$A19=Data!$A17),Data!$H17,0)</f>
        <v>0</v>
      </c>
      <c r="BG19" s="65">
        <f>IF(AND(Data!$B17=DataOdafim!BG$1,DataOdafim!$A19=Data!$A17),Data!$H17,0)</f>
        <v>0</v>
      </c>
      <c r="BH19" s="65">
        <f>IF(AND(Data!$B17=DataOdafim!BH$1,DataOdafim!$A19=Data!$A17),Data!$H17,0)</f>
        <v>0</v>
      </c>
      <c r="BI19" s="65">
        <f>IF(AND(Data!$B17=DataOdafim!BI$1,DataOdafim!$A19=Data!$A17),Data!$H17,0)</f>
        <v>0</v>
      </c>
      <c r="BJ19" s="65">
        <f>IF(AND(Data!$B17=DataOdafim!BJ$1,DataOdafim!$A19=Data!$A17),Data!$H17,0)</f>
        <v>0</v>
      </c>
    </row>
    <row r="20" spans="1:62" ht="15" x14ac:dyDescent="0.25">
      <c r="A20" s="62">
        <v>17</v>
      </c>
      <c r="B20" s="64" t="str">
        <f>VLOOKUP(A20,Data!A:G,5,FALSE)</f>
        <v>פיראטים</v>
      </c>
      <c r="C20" s="65">
        <f>IF(AND(Data!$B18=DataOdafim!C$1,DataOdafim!$A20=Data!$A18),Data!$H18,0)</f>
        <v>0</v>
      </c>
      <c r="D20" s="65">
        <f>IF(AND(Data!$B18=DataOdafim!D$1,DataOdafim!$A20=Data!$A18),Data!$H18,0)</f>
        <v>0</v>
      </c>
      <c r="E20" s="65">
        <f>IF(AND(Data!$B18=DataOdafim!E$1,DataOdafim!$A20=Data!$A18),Data!$H18,0)</f>
        <v>0</v>
      </c>
      <c r="F20" s="65">
        <f>IF(AND(Data!$B18=DataOdafim!F$1,DataOdafim!$A20=Data!$A18),Data!$H18,0)</f>
        <v>0</v>
      </c>
      <c r="G20" s="65">
        <f>IF(AND(Data!$B18=DataOdafim!G$1,DataOdafim!$A20=Data!$A18),Data!$H18,0)</f>
        <v>0</v>
      </c>
      <c r="H20" s="65">
        <f>IF(AND(Data!$B18=DataOdafim!H$1,DataOdafim!$A20=Data!$A18),Data!$H18,0)</f>
        <v>0</v>
      </c>
      <c r="I20" s="65">
        <f>IF(AND(Data!$B18=DataOdafim!I$1,DataOdafim!$A20=Data!$A18),Data!$H18,0)</f>
        <v>0</v>
      </c>
      <c r="J20" s="65">
        <f>IF(AND(Data!$B18=DataOdafim!J$1,DataOdafim!$A20=Data!$A18),Data!$H18,0)</f>
        <v>0</v>
      </c>
      <c r="K20" s="65">
        <f>IF(AND(Data!$B18=DataOdafim!K$1,DataOdafim!$A20=Data!$A18),Data!$H18,0)</f>
        <v>0</v>
      </c>
      <c r="L20" s="65">
        <f>IF(AND(Data!$B18=DataOdafim!L$1,DataOdafim!$A20=Data!$A18),Data!$H18,0)</f>
        <v>0</v>
      </c>
      <c r="M20" s="65">
        <f>IF(AND(Data!$B18=DataOdafim!M$1,DataOdafim!$A20=Data!$A18),Data!$H18,0)</f>
        <v>0</v>
      </c>
      <c r="N20" s="65">
        <f>IF(AND(Data!$B18=DataOdafim!N$1,DataOdafim!$A20=Data!$A18),Data!$H18,0)</f>
        <v>0</v>
      </c>
      <c r="O20" s="65">
        <f>IF(AND(Data!$B18=DataOdafim!O$1,DataOdafim!$A20=Data!$A18),Data!$H18,0)</f>
        <v>0</v>
      </c>
      <c r="P20" s="65">
        <f>IF(AND(Data!$B18=DataOdafim!P$1,DataOdafim!$A20=Data!$A18),Data!$H18,0)</f>
        <v>0</v>
      </c>
      <c r="Q20" s="65">
        <f>IF(AND(Data!$B18=DataOdafim!Q$1,DataOdafim!$A20=Data!$A18),Data!$H18,0)</f>
        <v>0</v>
      </c>
      <c r="R20" s="65">
        <f>IF(AND(Data!$B18=DataOdafim!R$1,DataOdafim!$A20=Data!$A18),Data!$H18,0)</f>
        <v>0</v>
      </c>
      <c r="S20" s="65">
        <f>IF(AND(Data!$B18=DataOdafim!S$1,DataOdafim!$A20=Data!$A18),Data!$H18,0)</f>
        <v>0</v>
      </c>
      <c r="T20" s="65">
        <f>IF(AND(Data!$B18=DataOdafim!T$1,DataOdafim!$A20=Data!$A18),Data!$H18,0)</f>
        <v>0</v>
      </c>
      <c r="U20" s="65">
        <f>IF(AND(Data!$B18=DataOdafim!U$1,DataOdafim!$A20=Data!$A18),Data!$H18,0)</f>
        <v>0</v>
      </c>
      <c r="V20" s="65">
        <f>IF(AND(Data!$B18=DataOdafim!V$1,DataOdafim!$A20=Data!$A18),Data!$H18,0)</f>
        <v>0</v>
      </c>
      <c r="W20" s="65">
        <f>IF(AND(Data!$B18=DataOdafim!W$1,DataOdafim!$A20=Data!$A18),Data!$H18,0)</f>
        <v>0</v>
      </c>
      <c r="X20" s="65">
        <f>IF(AND(Data!$B18=DataOdafim!X$1,DataOdafim!$A20=Data!$A18),Data!$H18,0)</f>
        <v>0</v>
      </c>
      <c r="Y20" s="65">
        <f>IF(AND(Data!$B18=DataOdafim!Y$1,DataOdafim!$A20=Data!$A18),Data!$H18,0)</f>
        <v>0</v>
      </c>
      <c r="Z20" s="65">
        <f>IF(AND(Data!$B18=DataOdafim!Z$1,DataOdafim!$A20=Data!$A18),Data!$H18,0)</f>
        <v>0</v>
      </c>
      <c r="AA20" s="65">
        <f>IF(AND(Data!$B18=DataOdafim!AA$1,DataOdafim!$A20=Data!$A18),Data!$H18,0)</f>
        <v>0</v>
      </c>
      <c r="AB20" s="65">
        <f>IF(AND(Data!$B18=DataOdafim!AB$1,DataOdafim!$A20=Data!$A18),Data!$H18,0)</f>
        <v>0</v>
      </c>
      <c r="AC20" s="65">
        <f>IF(AND(Data!$B18=DataOdafim!AC$1,DataOdafim!$A20=Data!$A18),Data!$H18,0)</f>
        <v>0</v>
      </c>
      <c r="AD20" s="65">
        <f>IF(AND(Data!$B18=DataOdafim!AD$1,DataOdafim!$A20=Data!$A18),Data!$H18,0)</f>
        <v>0</v>
      </c>
      <c r="AE20" s="65">
        <f>IF(AND(Data!$B18=DataOdafim!AE$1,DataOdafim!$A20=Data!$A18),Data!$H18,0)</f>
        <v>0</v>
      </c>
      <c r="AF20" s="65">
        <f>IF(AND(Data!$B18=DataOdafim!AF$1,DataOdafim!$A20=Data!$A18),Data!$H18,0)</f>
        <v>0</v>
      </c>
      <c r="AG20" s="65">
        <f>IF(AND(Data!$B18=DataOdafim!AG$1,DataOdafim!$A20=Data!$A18),Data!$H18,0)</f>
        <v>0</v>
      </c>
      <c r="AH20" s="65">
        <f>IF(AND(Data!$B18=DataOdafim!AH$1,DataOdafim!$A20=Data!$A18),Data!$H18,0)</f>
        <v>0</v>
      </c>
      <c r="AI20" s="65">
        <f>IF(AND(Data!$B18=DataOdafim!AI$1,DataOdafim!$A20=Data!$A18),Data!$H18,0)</f>
        <v>0</v>
      </c>
      <c r="AJ20" s="65">
        <f>IF(AND(Data!$B18=DataOdafim!AJ$1,DataOdafim!$A20=Data!$A18),Data!$H18,0)</f>
        <v>0</v>
      </c>
      <c r="AK20" s="65">
        <f>IF(AND(Data!$B18=DataOdafim!AK$1,DataOdafim!$A20=Data!$A18),Data!$H18,0)</f>
        <v>0</v>
      </c>
      <c r="AL20" s="65">
        <f>IF(AND(Data!$B18=DataOdafim!AL$1,DataOdafim!$A20=Data!$A18),Data!$H18,0)</f>
        <v>0</v>
      </c>
      <c r="AM20" s="65">
        <f>IF(AND(Data!$B18=DataOdafim!AM$1,DataOdafim!$A20=Data!$A18),Data!$H18,0)</f>
        <v>0</v>
      </c>
      <c r="AN20" s="65">
        <f>IF(AND(Data!$B18=DataOdafim!AN$1,DataOdafim!$A20=Data!$A18),Data!$H18,0)</f>
        <v>0</v>
      </c>
      <c r="AO20" s="65">
        <f>IF(AND(Data!$B18=DataOdafim!AO$1,DataOdafim!$A20=Data!$A18),Data!$H18,0)</f>
        <v>0</v>
      </c>
      <c r="AP20" s="65">
        <f>IF(AND(Data!$B18=DataOdafim!AP$1,DataOdafim!$A20=Data!$A18),Data!$H18,0)</f>
        <v>0</v>
      </c>
      <c r="AQ20" s="65">
        <f>IF(AND(Data!$B18=DataOdafim!AQ$1,DataOdafim!$A20=Data!$A18),Data!$H18,0)</f>
        <v>0</v>
      </c>
      <c r="AR20" s="65">
        <f>IF(AND(Data!$B18=DataOdafim!AR$1,DataOdafim!$A20=Data!$A18),Data!$H18,0)</f>
        <v>0</v>
      </c>
      <c r="AS20" s="65">
        <f>IF(AND(Data!$B18=DataOdafim!AS$1,DataOdafim!$A20=Data!$A18),Data!$H18,0)</f>
        <v>0</v>
      </c>
      <c r="AT20" s="65">
        <f>IF(AND(Data!$B18=DataOdafim!AT$1,DataOdafim!$A20=Data!$A18),Data!$H18,0)</f>
        <v>0</v>
      </c>
      <c r="AU20" s="65">
        <f>IF(AND(Data!$B18=DataOdafim!AU$1,DataOdafim!$A20=Data!$A18),Data!$H18,0)</f>
        <v>0</v>
      </c>
      <c r="AV20" s="65">
        <f>IF(AND(Data!$B18=DataOdafim!AV$1,DataOdafim!$A20=Data!$A18),Data!$H18,0)</f>
        <v>0</v>
      </c>
      <c r="AW20" s="65">
        <f>IF(AND(Data!$B18=DataOdafim!AW$1,DataOdafim!$A20=Data!$A18),Data!$H18,0)</f>
        <v>0</v>
      </c>
      <c r="AX20" s="65">
        <f>IF(AND(Data!$B18=DataOdafim!AX$1,DataOdafim!$A20=Data!$A18),Data!$H18,0)</f>
        <v>0</v>
      </c>
      <c r="AY20" s="65">
        <f>IF(AND(Data!$B18=DataOdafim!AY$1,DataOdafim!$A20=Data!$A18),Data!$H18,0)</f>
        <v>0</v>
      </c>
      <c r="AZ20" s="65">
        <f>IF(AND(Data!$B18=DataOdafim!AZ$1,DataOdafim!$A20=Data!$A18),Data!$H18,0)</f>
        <v>0</v>
      </c>
      <c r="BA20" s="65">
        <f>IF(AND(Data!$B18=DataOdafim!BA$1,DataOdafim!$A20=Data!$A18),Data!$H18,0)</f>
        <v>0</v>
      </c>
      <c r="BB20" s="65">
        <f>IF(AND(Data!$B18=DataOdafim!BB$1,DataOdafim!$A20=Data!$A18),Data!$H18,0)</f>
        <v>0</v>
      </c>
      <c r="BC20" s="65">
        <f>IF(AND(Data!$B18=DataOdafim!BC$1,DataOdafim!$A20=Data!$A18),Data!$H18,0)</f>
        <v>0</v>
      </c>
      <c r="BD20" s="65">
        <f>IF(AND(Data!$B18=DataOdafim!BD$1,DataOdafim!$A20=Data!$A18),Data!$H18,0)</f>
        <v>0</v>
      </c>
      <c r="BE20" s="65">
        <f>IF(AND(Data!$B18=DataOdafim!BE$1,DataOdafim!$A20=Data!$A18),Data!$H18,0)</f>
        <v>0</v>
      </c>
      <c r="BF20" s="65">
        <f>IF(AND(Data!$B18=DataOdafim!BF$1,DataOdafim!$A20=Data!$A18),Data!$H18,0)</f>
        <v>0</v>
      </c>
      <c r="BG20" s="65">
        <f>IF(AND(Data!$B18=DataOdafim!BG$1,DataOdafim!$A20=Data!$A18),Data!$H18,0)</f>
        <v>0</v>
      </c>
      <c r="BH20" s="65">
        <f>IF(AND(Data!$B18=DataOdafim!BH$1,DataOdafim!$A20=Data!$A18),Data!$H18,0)</f>
        <v>0</v>
      </c>
      <c r="BI20" s="65">
        <f>IF(AND(Data!$B18=DataOdafim!BI$1,DataOdafim!$A20=Data!$A18),Data!$H18,0)</f>
        <v>0</v>
      </c>
      <c r="BJ20" s="65">
        <f>IF(AND(Data!$B18=DataOdafim!BJ$1,DataOdafim!$A20=Data!$A18),Data!$H18,0)</f>
        <v>0</v>
      </c>
    </row>
    <row r="21" spans="1:62" ht="15" x14ac:dyDescent="0.25">
      <c r="A21" s="62">
        <v>18</v>
      </c>
      <c r="B21" s="64" t="str">
        <f>VLOOKUP(A21,Data!A:G,5,FALSE)</f>
        <v>ח.בכבוד</v>
      </c>
      <c r="C21" s="65">
        <f>IF(AND(Data!$B19=DataOdafim!C$1,DataOdafim!$A21=Data!$A19),Data!$H19,0)</f>
        <v>0</v>
      </c>
      <c r="D21" s="65">
        <f>IF(AND(Data!$B19=DataOdafim!D$1,DataOdafim!$A21=Data!$A19),Data!$H19,0)</f>
        <v>0</v>
      </c>
      <c r="E21" s="65">
        <f>IF(AND(Data!$B19=DataOdafim!E$1,DataOdafim!$A21=Data!$A19),Data!$H19,0)</f>
        <v>0</v>
      </c>
      <c r="F21" s="65">
        <f>IF(AND(Data!$B19=DataOdafim!F$1,DataOdafim!$A21=Data!$A19),Data!$H19,0)</f>
        <v>0</v>
      </c>
      <c r="G21" s="65">
        <f>IF(AND(Data!$B19=DataOdafim!G$1,DataOdafim!$A21=Data!$A19),Data!$H19,0)</f>
        <v>0</v>
      </c>
      <c r="H21" s="65">
        <f>IF(AND(Data!$B19=DataOdafim!H$1,DataOdafim!$A21=Data!$A19),Data!$H19,0)</f>
        <v>0</v>
      </c>
      <c r="I21" s="65">
        <f>IF(AND(Data!$B19=DataOdafim!I$1,DataOdafim!$A21=Data!$A19),Data!$H19,0)</f>
        <v>0</v>
      </c>
      <c r="J21" s="65">
        <f>IF(AND(Data!$B19=DataOdafim!J$1,DataOdafim!$A21=Data!$A19),Data!$H19,0)</f>
        <v>0</v>
      </c>
      <c r="K21" s="65">
        <f>IF(AND(Data!$B19=DataOdafim!K$1,DataOdafim!$A21=Data!$A19),Data!$H19,0)</f>
        <v>0</v>
      </c>
      <c r="L21" s="65">
        <f>IF(AND(Data!$B19=DataOdafim!L$1,DataOdafim!$A21=Data!$A19),Data!$H19,0)</f>
        <v>0</v>
      </c>
      <c r="M21" s="65">
        <f>IF(AND(Data!$B19=DataOdafim!M$1,DataOdafim!$A21=Data!$A19),Data!$H19,0)</f>
        <v>0</v>
      </c>
      <c r="N21" s="65">
        <f>IF(AND(Data!$B19=DataOdafim!N$1,DataOdafim!$A21=Data!$A19),Data!$H19,0)</f>
        <v>0</v>
      </c>
      <c r="O21" s="65">
        <f>IF(AND(Data!$B19=DataOdafim!O$1,DataOdafim!$A21=Data!$A19),Data!$H19,0)</f>
        <v>0</v>
      </c>
      <c r="P21" s="65">
        <f>IF(AND(Data!$B19=DataOdafim!P$1,DataOdafim!$A21=Data!$A19),Data!$H19,0)</f>
        <v>0</v>
      </c>
      <c r="Q21" s="65">
        <f>IF(AND(Data!$B19=DataOdafim!Q$1,DataOdafim!$A21=Data!$A19),Data!$H19,0)</f>
        <v>0</v>
      </c>
      <c r="R21" s="65">
        <f>IF(AND(Data!$B19=DataOdafim!R$1,DataOdafim!$A21=Data!$A19),Data!$H19,0)</f>
        <v>0</v>
      </c>
      <c r="S21" s="65">
        <f>IF(AND(Data!$B19=DataOdafim!S$1,DataOdafim!$A21=Data!$A19),Data!$H19,0)</f>
        <v>0</v>
      </c>
      <c r="T21" s="65">
        <f>IF(AND(Data!$B19=DataOdafim!T$1,DataOdafim!$A21=Data!$A19),Data!$H19,0)</f>
        <v>0</v>
      </c>
      <c r="U21" s="65">
        <f>IF(AND(Data!$B19=DataOdafim!U$1,DataOdafim!$A21=Data!$A19),Data!$H19,0)</f>
        <v>0</v>
      </c>
      <c r="V21" s="65">
        <f>IF(AND(Data!$B19=DataOdafim!V$1,DataOdafim!$A21=Data!$A19),Data!$H19,0)</f>
        <v>0</v>
      </c>
      <c r="W21" s="65">
        <f>IF(AND(Data!$B19=DataOdafim!W$1,DataOdafim!$A21=Data!$A19),Data!$H19,0)</f>
        <v>0</v>
      </c>
      <c r="X21" s="65">
        <f>IF(AND(Data!$B19=DataOdafim!X$1,DataOdafim!$A21=Data!$A19),Data!$H19,0)</f>
        <v>0</v>
      </c>
      <c r="Y21" s="65">
        <f>IF(AND(Data!$B19=DataOdafim!Y$1,DataOdafim!$A21=Data!$A19),Data!$H19,0)</f>
        <v>0</v>
      </c>
      <c r="Z21" s="65">
        <f>IF(AND(Data!$B19=DataOdafim!Z$1,DataOdafim!$A21=Data!$A19),Data!$H19,0)</f>
        <v>0</v>
      </c>
      <c r="AA21" s="65">
        <f>IF(AND(Data!$B19=DataOdafim!AA$1,DataOdafim!$A21=Data!$A19),Data!$H19,0)</f>
        <v>0</v>
      </c>
      <c r="AB21" s="65">
        <f>IF(AND(Data!$B19=DataOdafim!AB$1,DataOdafim!$A21=Data!$A19),Data!$H19,0)</f>
        <v>0</v>
      </c>
      <c r="AC21" s="65">
        <f>IF(AND(Data!$B19=DataOdafim!AC$1,DataOdafim!$A21=Data!$A19),Data!$H19,0)</f>
        <v>0</v>
      </c>
      <c r="AD21" s="65">
        <f>IF(AND(Data!$B19=DataOdafim!AD$1,DataOdafim!$A21=Data!$A19),Data!$H19,0)</f>
        <v>0</v>
      </c>
      <c r="AE21" s="65">
        <f>IF(AND(Data!$B19=DataOdafim!AE$1,DataOdafim!$A21=Data!$A19),Data!$H19,0)</f>
        <v>0</v>
      </c>
      <c r="AF21" s="65">
        <f>IF(AND(Data!$B19=DataOdafim!AF$1,DataOdafim!$A21=Data!$A19),Data!$H19,0)</f>
        <v>0</v>
      </c>
      <c r="AG21" s="65">
        <f>IF(AND(Data!$B19=DataOdafim!AG$1,DataOdafim!$A21=Data!$A19),Data!$H19,0)</f>
        <v>0</v>
      </c>
      <c r="AH21" s="65">
        <f>IF(AND(Data!$B19=DataOdafim!AH$1,DataOdafim!$A21=Data!$A19),Data!$H19,0)</f>
        <v>0</v>
      </c>
      <c r="AI21" s="65">
        <f>IF(AND(Data!$B19=DataOdafim!AI$1,DataOdafim!$A21=Data!$A19),Data!$H19,0)</f>
        <v>0</v>
      </c>
      <c r="AJ21" s="65">
        <f>IF(AND(Data!$B19=DataOdafim!AJ$1,DataOdafim!$A21=Data!$A19),Data!$H19,0)</f>
        <v>0</v>
      </c>
      <c r="AK21" s="65">
        <f>IF(AND(Data!$B19=DataOdafim!AK$1,DataOdafim!$A21=Data!$A19),Data!$H19,0)</f>
        <v>0</v>
      </c>
      <c r="AL21" s="65">
        <f>IF(AND(Data!$B19=DataOdafim!AL$1,DataOdafim!$A21=Data!$A19),Data!$H19,0)</f>
        <v>0</v>
      </c>
      <c r="AM21" s="65">
        <f>IF(AND(Data!$B19=DataOdafim!AM$1,DataOdafim!$A21=Data!$A19),Data!$H19,0)</f>
        <v>0</v>
      </c>
      <c r="AN21" s="65">
        <f>IF(AND(Data!$B19=DataOdafim!AN$1,DataOdafim!$A21=Data!$A19),Data!$H19,0)</f>
        <v>0</v>
      </c>
      <c r="AO21" s="65">
        <f>IF(AND(Data!$B19=DataOdafim!AO$1,DataOdafim!$A21=Data!$A19),Data!$H19,0)</f>
        <v>0</v>
      </c>
      <c r="AP21" s="65">
        <f>IF(AND(Data!$B19=DataOdafim!AP$1,DataOdafim!$A21=Data!$A19),Data!$H19,0)</f>
        <v>0</v>
      </c>
      <c r="AQ21" s="65">
        <f>IF(AND(Data!$B19=DataOdafim!AQ$1,DataOdafim!$A21=Data!$A19),Data!$H19,0)</f>
        <v>0</v>
      </c>
      <c r="AR21" s="65">
        <f>IF(AND(Data!$B19=DataOdafim!AR$1,DataOdafim!$A21=Data!$A19),Data!$H19,0)</f>
        <v>0</v>
      </c>
      <c r="AS21" s="65">
        <f>IF(AND(Data!$B19=DataOdafim!AS$1,DataOdafim!$A21=Data!$A19),Data!$H19,0)</f>
        <v>0</v>
      </c>
      <c r="AT21" s="65">
        <f>IF(AND(Data!$B19=DataOdafim!AT$1,DataOdafim!$A21=Data!$A19),Data!$H19,0)</f>
        <v>0</v>
      </c>
      <c r="AU21" s="65">
        <f>IF(AND(Data!$B19=DataOdafim!AU$1,DataOdafim!$A21=Data!$A19),Data!$H19,0)</f>
        <v>0</v>
      </c>
      <c r="AV21" s="65">
        <f>IF(AND(Data!$B19=DataOdafim!AV$1,DataOdafim!$A21=Data!$A19),Data!$H19,0)</f>
        <v>0</v>
      </c>
      <c r="AW21" s="65">
        <f>IF(AND(Data!$B19=DataOdafim!AW$1,DataOdafim!$A21=Data!$A19),Data!$H19,0)</f>
        <v>0</v>
      </c>
      <c r="AX21" s="65">
        <f>IF(AND(Data!$B19=DataOdafim!AX$1,DataOdafim!$A21=Data!$A19),Data!$H19,0)</f>
        <v>0</v>
      </c>
      <c r="AY21" s="65">
        <f>IF(AND(Data!$B19=DataOdafim!AY$1,DataOdafim!$A21=Data!$A19),Data!$H19,0)</f>
        <v>0</v>
      </c>
      <c r="AZ21" s="65">
        <f>IF(AND(Data!$B19=DataOdafim!AZ$1,DataOdafim!$A21=Data!$A19),Data!$H19,0)</f>
        <v>0</v>
      </c>
      <c r="BA21" s="65">
        <f>IF(AND(Data!$B19=DataOdafim!BA$1,DataOdafim!$A21=Data!$A19),Data!$H19,0)</f>
        <v>0</v>
      </c>
      <c r="BB21" s="65">
        <f>IF(AND(Data!$B19=DataOdafim!BB$1,DataOdafim!$A21=Data!$A19),Data!$H19,0)</f>
        <v>0</v>
      </c>
      <c r="BC21" s="65">
        <f>IF(AND(Data!$B19=DataOdafim!BC$1,DataOdafim!$A21=Data!$A19),Data!$H19,0)</f>
        <v>0</v>
      </c>
      <c r="BD21" s="65">
        <f>IF(AND(Data!$B19=DataOdafim!BD$1,DataOdafim!$A21=Data!$A19),Data!$H19,0)</f>
        <v>0</v>
      </c>
      <c r="BE21" s="65">
        <f>IF(AND(Data!$B19=DataOdafim!BE$1,DataOdafim!$A21=Data!$A19),Data!$H19,0)</f>
        <v>0</v>
      </c>
      <c r="BF21" s="65">
        <f>IF(AND(Data!$B19=DataOdafim!BF$1,DataOdafim!$A21=Data!$A19),Data!$H19,0)</f>
        <v>0</v>
      </c>
      <c r="BG21" s="65">
        <f>IF(AND(Data!$B19=DataOdafim!BG$1,DataOdafim!$A21=Data!$A19),Data!$H19,0)</f>
        <v>0</v>
      </c>
      <c r="BH21" s="65">
        <f>IF(AND(Data!$B19=DataOdafim!BH$1,DataOdafim!$A21=Data!$A19),Data!$H19,0)</f>
        <v>0</v>
      </c>
      <c r="BI21" s="65">
        <f>IF(AND(Data!$B19=DataOdafim!BI$1,DataOdafim!$A21=Data!$A19),Data!$H19,0)</f>
        <v>0</v>
      </c>
      <c r="BJ21" s="65">
        <f>IF(AND(Data!$B19=DataOdafim!BJ$1,DataOdafim!$A21=Data!$A19),Data!$H19,0)</f>
        <v>0</v>
      </c>
    </row>
    <row r="22" spans="1:62" ht="15" x14ac:dyDescent="0.25">
      <c r="A22" s="62">
        <v>19</v>
      </c>
      <c r="B22" s="64" t="str">
        <f>VLOOKUP(A22,Data!A:G,5,FALSE)</f>
        <v>מנהיגות</v>
      </c>
      <c r="C22" s="65">
        <f>IF(AND(Data!$B20=DataOdafim!C$1,DataOdafim!$A22=Data!$A20),Data!$H20,0)</f>
        <v>0</v>
      </c>
      <c r="D22" s="65">
        <f>IF(AND(Data!$B20=DataOdafim!D$1,DataOdafim!$A22=Data!$A20),Data!$H20,0)</f>
        <v>0</v>
      </c>
      <c r="E22" s="65">
        <f>IF(AND(Data!$B20=DataOdafim!E$1,DataOdafim!$A22=Data!$A20),Data!$H20,0)</f>
        <v>0</v>
      </c>
      <c r="F22" s="65">
        <f>IF(AND(Data!$B20=DataOdafim!F$1,DataOdafim!$A22=Data!$A20),Data!$H20,0)</f>
        <v>0</v>
      </c>
      <c r="G22" s="65">
        <f>IF(AND(Data!$B20=DataOdafim!G$1,DataOdafim!$A22=Data!$A20),Data!$H20,0)</f>
        <v>0</v>
      </c>
      <c r="H22" s="65">
        <f>IF(AND(Data!$B20=DataOdafim!H$1,DataOdafim!$A22=Data!$A20),Data!$H20,0)</f>
        <v>0</v>
      </c>
      <c r="I22" s="65">
        <f>IF(AND(Data!$B20=DataOdafim!I$1,DataOdafim!$A22=Data!$A20),Data!$H20,0)</f>
        <v>0</v>
      </c>
      <c r="J22" s="65">
        <f>IF(AND(Data!$B20=DataOdafim!J$1,DataOdafim!$A22=Data!$A20),Data!$H20,0)</f>
        <v>0</v>
      </c>
      <c r="K22" s="65">
        <f>IF(AND(Data!$B20=DataOdafim!K$1,DataOdafim!$A22=Data!$A20),Data!$H20,0)</f>
        <v>0</v>
      </c>
      <c r="L22" s="65">
        <f>IF(AND(Data!$B20=DataOdafim!L$1,DataOdafim!$A22=Data!$A20),Data!$H20,0)</f>
        <v>0</v>
      </c>
      <c r="M22" s="65">
        <f>IF(AND(Data!$B20=DataOdafim!M$1,DataOdafim!$A22=Data!$A20),Data!$H20,0)</f>
        <v>0</v>
      </c>
      <c r="N22" s="65">
        <f>IF(AND(Data!$B20=DataOdafim!N$1,DataOdafim!$A22=Data!$A20),Data!$H20,0)</f>
        <v>0</v>
      </c>
      <c r="O22" s="65">
        <f>IF(AND(Data!$B20=DataOdafim!O$1,DataOdafim!$A22=Data!$A20),Data!$H20,0)</f>
        <v>0</v>
      </c>
      <c r="P22" s="65">
        <f>IF(AND(Data!$B20=DataOdafim!P$1,DataOdafim!$A22=Data!$A20),Data!$H20,0)</f>
        <v>0</v>
      </c>
      <c r="Q22" s="65">
        <f>IF(AND(Data!$B20=DataOdafim!Q$1,DataOdafim!$A22=Data!$A20),Data!$H20,0)</f>
        <v>0</v>
      </c>
      <c r="R22" s="65">
        <f>IF(AND(Data!$B20=DataOdafim!R$1,DataOdafim!$A22=Data!$A20),Data!$H20,0)</f>
        <v>0</v>
      </c>
      <c r="S22" s="65">
        <f>IF(AND(Data!$B20=DataOdafim!S$1,DataOdafim!$A22=Data!$A20),Data!$H20,0)</f>
        <v>0</v>
      </c>
      <c r="T22" s="65">
        <f>IF(AND(Data!$B20=DataOdafim!T$1,DataOdafim!$A22=Data!$A20),Data!$H20,0)</f>
        <v>0</v>
      </c>
      <c r="U22" s="65">
        <f>IF(AND(Data!$B20=DataOdafim!U$1,DataOdafim!$A22=Data!$A20),Data!$H20,0)</f>
        <v>0</v>
      </c>
      <c r="V22" s="65">
        <f>IF(AND(Data!$B20=DataOdafim!V$1,DataOdafim!$A22=Data!$A20),Data!$H20,0)</f>
        <v>0</v>
      </c>
      <c r="W22" s="65">
        <f>IF(AND(Data!$B20=DataOdafim!W$1,DataOdafim!$A22=Data!$A20),Data!$H20,0)</f>
        <v>0</v>
      </c>
      <c r="X22" s="65">
        <f>IF(AND(Data!$B20=DataOdafim!X$1,DataOdafim!$A22=Data!$A20),Data!$H20,0)</f>
        <v>0</v>
      </c>
      <c r="Y22" s="65">
        <f>IF(AND(Data!$B20=DataOdafim!Y$1,DataOdafim!$A22=Data!$A20),Data!$H20,0)</f>
        <v>0</v>
      </c>
      <c r="Z22" s="65">
        <f>IF(AND(Data!$B20=DataOdafim!Z$1,DataOdafim!$A22=Data!$A20),Data!$H20,0)</f>
        <v>0</v>
      </c>
      <c r="AA22" s="65">
        <f>IF(AND(Data!$B20=DataOdafim!AA$1,DataOdafim!$A22=Data!$A20),Data!$H20,0)</f>
        <v>0</v>
      </c>
      <c r="AB22" s="65">
        <f>IF(AND(Data!$B20=DataOdafim!AB$1,DataOdafim!$A22=Data!$A20),Data!$H20,0)</f>
        <v>0</v>
      </c>
      <c r="AC22" s="65">
        <f>IF(AND(Data!$B20=DataOdafim!AC$1,DataOdafim!$A22=Data!$A20),Data!$H20,0)</f>
        <v>0</v>
      </c>
      <c r="AD22" s="65">
        <f>IF(AND(Data!$B20=DataOdafim!AD$1,DataOdafim!$A22=Data!$A20),Data!$H20,0)</f>
        <v>0</v>
      </c>
      <c r="AE22" s="65">
        <f>IF(AND(Data!$B20=DataOdafim!AE$1,DataOdafim!$A22=Data!$A20),Data!$H20,0)</f>
        <v>0</v>
      </c>
      <c r="AF22" s="65">
        <f>IF(AND(Data!$B20=DataOdafim!AF$1,DataOdafim!$A22=Data!$A20),Data!$H20,0)</f>
        <v>0</v>
      </c>
      <c r="AG22" s="65">
        <f>IF(AND(Data!$B20=DataOdafim!AG$1,DataOdafim!$A22=Data!$A20),Data!$H20,0)</f>
        <v>0</v>
      </c>
      <c r="AH22" s="65">
        <f>IF(AND(Data!$B20=DataOdafim!AH$1,DataOdafim!$A22=Data!$A20),Data!$H20,0)</f>
        <v>0</v>
      </c>
      <c r="AI22" s="65">
        <f>IF(AND(Data!$B20=DataOdafim!AI$1,DataOdafim!$A22=Data!$A20),Data!$H20,0)</f>
        <v>0</v>
      </c>
      <c r="AJ22" s="65">
        <f>IF(AND(Data!$B20=DataOdafim!AJ$1,DataOdafim!$A22=Data!$A20),Data!$H20,0)</f>
        <v>0</v>
      </c>
      <c r="AK22" s="65">
        <f>IF(AND(Data!$B20=DataOdafim!AK$1,DataOdafim!$A22=Data!$A20),Data!$H20,0)</f>
        <v>0</v>
      </c>
      <c r="AL22" s="65">
        <f>IF(AND(Data!$B20=DataOdafim!AL$1,DataOdafim!$A22=Data!$A20),Data!$H20,0)</f>
        <v>0</v>
      </c>
      <c r="AM22" s="65">
        <f>IF(AND(Data!$B20=DataOdafim!AM$1,DataOdafim!$A22=Data!$A20),Data!$H20,0)</f>
        <v>0</v>
      </c>
      <c r="AN22" s="65">
        <f>IF(AND(Data!$B20=DataOdafim!AN$1,DataOdafim!$A22=Data!$A20),Data!$H20,0)</f>
        <v>0</v>
      </c>
      <c r="AO22" s="65">
        <f>IF(AND(Data!$B20=DataOdafim!AO$1,DataOdafim!$A22=Data!$A20),Data!$H20,0)</f>
        <v>0</v>
      </c>
      <c r="AP22" s="65">
        <f>IF(AND(Data!$B20=DataOdafim!AP$1,DataOdafim!$A22=Data!$A20),Data!$H20,0)</f>
        <v>0</v>
      </c>
      <c r="AQ22" s="65">
        <f>IF(AND(Data!$B20=DataOdafim!AQ$1,DataOdafim!$A22=Data!$A20),Data!$H20,0)</f>
        <v>0</v>
      </c>
      <c r="AR22" s="65">
        <f>IF(AND(Data!$B20=DataOdafim!AR$1,DataOdafim!$A22=Data!$A20),Data!$H20,0)</f>
        <v>0</v>
      </c>
      <c r="AS22" s="65">
        <f>IF(AND(Data!$B20=DataOdafim!AS$1,DataOdafim!$A22=Data!$A20),Data!$H20,0)</f>
        <v>0</v>
      </c>
      <c r="AT22" s="65">
        <f>IF(AND(Data!$B20=DataOdafim!AT$1,DataOdafim!$A22=Data!$A20),Data!$H20,0)</f>
        <v>0</v>
      </c>
      <c r="AU22" s="65">
        <f>IF(AND(Data!$B20=DataOdafim!AU$1,DataOdafim!$A22=Data!$A20),Data!$H20,0)</f>
        <v>0</v>
      </c>
      <c r="AV22" s="65">
        <f>IF(AND(Data!$B20=DataOdafim!AV$1,DataOdafim!$A22=Data!$A20),Data!$H20,0)</f>
        <v>0</v>
      </c>
      <c r="AW22" s="65">
        <f>IF(AND(Data!$B20=DataOdafim!AW$1,DataOdafim!$A22=Data!$A20),Data!$H20,0)</f>
        <v>0</v>
      </c>
      <c r="AX22" s="65">
        <f>IF(AND(Data!$B20=DataOdafim!AX$1,DataOdafim!$A22=Data!$A20),Data!$H20,0)</f>
        <v>0</v>
      </c>
      <c r="AY22" s="65">
        <f>IF(AND(Data!$B20=DataOdafim!AY$1,DataOdafim!$A22=Data!$A20),Data!$H20,0)</f>
        <v>0</v>
      </c>
      <c r="AZ22" s="65">
        <f>IF(AND(Data!$B20=DataOdafim!AZ$1,DataOdafim!$A22=Data!$A20),Data!$H20,0)</f>
        <v>0</v>
      </c>
      <c r="BA22" s="65">
        <f>IF(AND(Data!$B20=DataOdafim!BA$1,DataOdafim!$A22=Data!$A20),Data!$H20,0)</f>
        <v>0</v>
      </c>
      <c r="BB22" s="65">
        <f>IF(AND(Data!$B20=DataOdafim!BB$1,DataOdafim!$A22=Data!$A20),Data!$H20,0)</f>
        <v>0</v>
      </c>
      <c r="BC22" s="65">
        <f>IF(AND(Data!$B20=DataOdafim!BC$1,DataOdafim!$A22=Data!$A20),Data!$H20,0)</f>
        <v>0</v>
      </c>
      <c r="BD22" s="65">
        <f>IF(AND(Data!$B20=DataOdafim!BD$1,DataOdafim!$A22=Data!$A20),Data!$H20,0)</f>
        <v>0</v>
      </c>
      <c r="BE22" s="65">
        <f>IF(AND(Data!$B20=DataOdafim!BE$1,DataOdafim!$A22=Data!$A20),Data!$H20,0)</f>
        <v>0</v>
      </c>
      <c r="BF22" s="65">
        <f>IF(AND(Data!$B20=DataOdafim!BF$1,DataOdafim!$A22=Data!$A20),Data!$H20,0)</f>
        <v>0</v>
      </c>
      <c r="BG22" s="65">
        <f>IF(AND(Data!$B20=DataOdafim!BG$1,DataOdafim!$A22=Data!$A20),Data!$H20,0)</f>
        <v>0</v>
      </c>
      <c r="BH22" s="65">
        <f>IF(AND(Data!$B20=DataOdafim!BH$1,DataOdafim!$A22=Data!$A20),Data!$H20,0)</f>
        <v>0</v>
      </c>
      <c r="BI22" s="65">
        <f>IF(AND(Data!$B20=DataOdafim!BI$1,DataOdafim!$A22=Data!$A20),Data!$H20,0)</f>
        <v>0</v>
      </c>
      <c r="BJ22" s="65">
        <f>IF(AND(Data!$B20=DataOdafim!BJ$1,DataOdafim!$A22=Data!$A20),Data!$H20,0)</f>
        <v>0</v>
      </c>
    </row>
    <row r="23" spans="1:62" ht="15" x14ac:dyDescent="0.25">
      <c r="A23" s="62">
        <v>20</v>
      </c>
      <c r="B23" s="64" t="str">
        <f>VLOOKUP(A23,Data!A:G,5,FALSE)</f>
        <v>סדר</v>
      </c>
      <c r="C23" s="65">
        <f>IF(AND(Data!$B21=DataOdafim!C$1,DataOdafim!$A23=Data!$A21),Data!$H21,0)</f>
        <v>0</v>
      </c>
      <c r="D23" s="65">
        <f>IF(AND(Data!$B21=DataOdafim!D$1,DataOdafim!$A23=Data!$A21),Data!$H21,0)</f>
        <v>0</v>
      </c>
      <c r="E23" s="65">
        <f>IF(AND(Data!$B21=DataOdafim!E$1,DataOdafim!$A23=Data!$A21),Data!$H21,0)</f>
        <v>0</v>
      </c>
      <c r="F23" s="65">
        <f>IF(AND(Data!$B21=DataOdafim!F$1,DataOdafim!$A23=Data!$A21),Data!$H21,0)</f>
        <v>0</v>
      </c>
      <c r="G23" s="65">
        <f>IF(AND(Data!$B21=DataOdafim!G$1,DataOdafim!$A23=Data!$A21),Data!$H21,0)</f>
        <v>0</v>
      </c>
      <c r="H23" s="65">
        <f>IF(AND(Data!$B21=DataOdafim!H$1,DataOdafim!$A23=Data!$A21),Data!$H21,0)</f>
        <v>0</v>
      </c>
      <c r="I23" s="65">
        <f>IF(AND(Data!$B21=DataOdafim!I$1,DataOdafim!$A23=Data!$A21),Data!$H21,0)</f>
        <v>0</v>
      </c>
      <c r="J23" s="65">
        <f>IF(AND(Data!$B21=DataOdafim!J$1,DataOdafim!$A23=Data!$A21),Data!$H21,0)</f>
        <v>0</v>
      </c>
      <c r="K23" s="65">
        <f>IF(AND(Data!$B21=DataOdafim!K$1,DataOdafim!$A23=Data!$A21),Data!$H21,0)</f>
        <v>0</v>
      </c>
      <c r="L23" s="65">
        <f>IF(AND(Data!$B21=DataOdafim!L$1,DataOdafim!$A23=Data!$A21),Data!$H21,0)</f>
        <v>0</v>
      </c>
      <c r="M23" s="65">
        <f>IF(AND(Data!$B21=DataOdafim!M$1,DataOdafim!$A23=Data!$A21),Data!$H21,0)</f>
        <v>0</v>
      </c>
      <c r="N23" s="65">
        <f>IF(AND(Data!$B21=DataOdafim!N$1,DataOdafim!$A23=Data!$A21),Data!$H21,0)</f>
        <v>0</v>
      </c>
      <c r="O23" s="65">
        <f>IF(AND(Data!$B21=DataOdafim!O$1,DataOdafim!$A23=Data!$A21),Data!$H21,0)</f>
        <v>0</v>
      </c>
      <c r="P23" s="65">
        <f>IF(AND(Data!$B21=DataOdafim!P$1,DataOdafim!$A23=Data!$A21),Data!$H21,0)</f>
        <v>0</v>
      </c>
      <c r="Q23" s="65">
        <f>IF(AND(Data!$B21=DataOdafim!Q$1,DataOdafim!$A23=Data!$A21),Data!$H21,0)</f>
        <v>0</v>
      </c>
      <c r="R23" s="65">
        <f>IF(AND(Data!$B21=DataOdafim!R$1,DataOdafim!$A23=Data!$A21),Data!$H21,0)</f>
        <v>0</v>
      </c>
      <c r="S23" s="65">
        <f>IF(AND(Data!$B21=DataOdafim!S$1,DataOdafim!$A23=Data!$A21),Data!$H21,0)</f>
        <v>0</v>
      </c>
      <c r="T23" s="65">
        <f>IF(AND(Data!$B21=DataOdafim!T$1,DataOdafim!$A23=Data!$A21),Data!$H21,0)</f>
        <v>0</v>
      </c>
      <c r="U23" s="65">
        <f>IF(AND(Data!$B21=DataOdafim!U$1,DataOdafim!$A23=Data!$A21),Data!$H21,0)</f>
        <v>0</v>
      </c>
      <c r="V23" s="65">
        <f>IF(AND(Data!$B21=DataOdafim!V$1,DataOdafim!$A23=Data!$A21),Data!$H21,0)</f>
        <v>0</v>
      </c>
      <c r="W23" s="65">
        <f>IF(AND(Data!$B21=DataOdafim!W$1,DataOdafim!$A23=Data!$A21),Data!$H21,0)</f>
        <v>0</v>
      </c>
      <c r="X23" s="65">
        <f>IF(AND(Data!$B21=DataOdafim!X$1,DataOdafim!$A23=Data!$A21),Data!$H21,0)</f>
        <v>0</v>
      </c>
      <c r="Y23" s="65">
        <f>IF(AND(Data!$B21=DataOdafim!Y$1,DataOdafim!$A23=Data!$A21),Data!$H21,0)</f>
        <v>0</v>
      </c>
      <c r="Z23" s="65">
        <f>IF(AND(Data!$B21=DataOdafim!Z$1,DataOdafim!$A23=Data!$A21),Data!$H21,0)</f>
        <v>0</v>
      </c>
      <c r="AA23" s="65">
        <f>IF(AND(Data!$B21=DataOdafim!AA$1,DataOdafim!$A23=Data!$A21),Data!$H21,0)</f>
        <v>0</v>
      </c>
      <c r="AB23" s="65">
        <f>IF(AND(Data!$B21=DataOdafim!AB$1,DataOdafim!$A23=Data!$A21),Data!$H21,0)</f>
        <v>0</v>
      </c>
      <c r="AC23" s="65">
        <f>IF(AND(Data!$B21=DataOdafim!AC$1,DataOdafim!$A23=Data!$A21),Data!$H21,0)</f>
        <v>0</v>
      </c>
      <c r="AD23" s="65">
        <f>IF(AND(Data!$B21=DataOdafim!AD$1,DataOdafim!$A23=Data!$A21),Data!$H21,0)</f>
        <v>0</v>
      </c>
      <c r="AE23" s="65">
        <f>IF(AND(Data!$B21=DataOdafim!AE$1,DataOdafim!$A23=Data!$A21),Data!$H21,0)</f>
        <v>0</v>
      </c>
      <c r="AF23" s="65">
        <f>IF(AND(Data!$B21=DataOdafim!AF$1,DataOdafim!$A23=Data!$A21),Data!$H21,0)</f>
        <v>0</v>
      </c>
      <c r="AG23" s="65">
        <f>IF(AND(Data!$B21=DataOdafim!AG$1,DataOdafim!$A23=Data!$A21),Data!$H21,0)</f>
        <v>0</v>
      </c>
      <c r="AH23" s="65">
        <f>IF(AND(Data!$B21=DataOdafim!AH$1,DataOdafim!$A23=Data!$A21),Data!$H21,0)</f>
        <v>0</v>
      </c>
      <c r="AI23" s="65">
        <f>IF(AND(Data!$B21=DataOdafim!AI$1,DataOdafim!$A23=Data!$A21),Data!$H21,0)</f>
        <v>0</v>
      </c>
      <c r="AJ23" s="65">
        <f>IF(AND(Data!$B21=DataOdafim!AJ$1,DataOdafim!$A23=Data!$A21),Data!$H21,0)</f>
        <v>0</v>
      </c>
      <c r="AK23" s="65">
        <f>IF(AND(Data!$B21=DataOdafim!AK$1,DataOdafim!$A23=Data!$A21),Data!$H21,0)</f>
        <v>0</v>
      </c>
      <c r="AL23" s="65">
        <f>IF(AND(Data!$B21=DataOdafim!AL$1,DataOdafim!$A23=Data!$A21),Data!$H21,0)</f>
        <v>0</v>
      </c>
      <c r="AM23" s="65">
        <f>IF(AND(Data!$B21=DataOdafim!AM$1,DataOdafim!$A23=Data!$A21),Data!$H21,0)</f>
        <v>0</v>
      </c>
      <c r="AN23" s="65">
        <f>IF(AND(Data!$B21=DataOdafim!AN$1,DataOdafim!$A23=Data!$A21),Data!$H21,0)</f>
        <v>0</v>
      </c>
      <c r="AO23" s="65">
        <f>IF(AND(Data!$B21=DataOdafim!AO$1,DataOdafim!$A23=Data!$A21),Data!$H21,0)</f>
        <v>0</v>
      </c>
      <c r="AP23" s="65">
        <f>IF(AND(Data!$B21=DataOdafim!AP$1,DataOdafim!$A23=Data!$A21),Data!$H21,0)</f>
        <v>0</v>
      </c>
      <c r="AQ23" s="65">
        <f>IF(AND(Data!$B21=DataOdafim!AQ$1,DataOdafim!$A23=Data!$A21),Data!$H21,0)</f>
        <v>0</v>
      </c>
      <c r="AR23" s="65">
        <f>IF(AND(Data!$B21=DataOdafim!AR$1,DataOdafim!$A23=Data!$A21),Data!$H21,0)</f>
        <v>0</v>
      </c>
      <c r="AS23" s="65">
        <f>IF(AND(Data!$B21=DataOdafim!AS$1,DataOdafim!$A23=Data!$A21),Data!$H21,0)</f>
        <v>0</v>
      </c>
      <c r="AT23" s="65">
        <f>IF(AND(Data!$B21=DataOdafim!AT$1,DataOdafim!$A23=Data!$A21),Data!$H21,0)</f>
        <v>0</v>
      </c>
      <c r="AU23" s="65">
        <f>IF(AND(Data!$B21=DataOdafim!AU$1,DataOdafim!$A23=Data!$A21),Data!$H21,0)</f>
        <v>0</v>
      </c>
      <c r="AV23" s="65">
        <f>IF(AND(Data!$B21=DataOdafim!AV$1,DataOdafim!$A23=Data!$A21),Data!$H21,0)</f>
        <v>0</v>
      </c>
      <c r="AW23" s="65">
        <f>IF(AND(Data!$B21=DataOdafim!AW$1,DataOdafim!$A23=Data!$A21),Data!$H21,0)</f>
        <v>0</v>
      </c>
      <c r="AX23" s="65">
        <f>IF(AND(Data!$B21=DataOdafim!AX$1,DataOdafim!$A23=Data!$A21),Data!$H21,0)</f>
        <v>0</v>
      </c>
      <c r="AY23" s="65">
        <f>IF(AND(Data!$B21=DataOdafim!AY$1,DataOdafim!$A23=Data!$A21),Data!$H21,0)</f>
        <v>0</v>
      </c>
      <c r="AZ23" s="65">
        <f>IF(AND(Data!$B21=DataOdafim!AZ$1,DataOdafim!$A23=Data!$A21),Data!$H21,0)</f>
        <v>0</v>
      </c>
      <c r="BA23" s="65">
        <f>IF(AND(Data!$B21=DataOdafim!BA$1,DataOdafim!$A23=Data!$A21),Data!$H21,0)</f>
        <v>0</v>
      </c>
      <c r="BB23" s="65">
        <f>IF(AND(Data!$B21=DataOdafim!BB$1,DataOdafim!$A23=Data!$A21),Data!$H21,0)</f>
        <v>0</v>
      </c>
      <c r="BC23" s="65">
        <f>IF(AND(Data!$B21=DataOdafim!BC$1,DataOdafim!$A23=Data!$A21),Data!$H21,0)</f>
        <v>0</v>
      </c>
      <c r="BD23" s="65">
        <f>IF(AND(Data!$B21=DataOdafim!BD$1,DataOdafim!$A23=Data!$A21),Data!$H21,0)</f>
        <v>0</v>
      </c>
      <c r="BE23" s="65">
        <f>IF(AND(Data!$B21=DataOdafim!BE$1,DataOdafim!$A23=Data!$A21),Data!$H21,0)</f>
        <v>0</v>
      </c>
      <c r="BF23" s="65">
        <f>IF(AND(Data!$B21=DataOdafim!BF$1,DataOdafim!$A23=Data!$A21),Data!$H21,0)</f>
        <v>0</v>
      </c>
      <c r="BG23" s="65">
        <f>IF(AND(Data!$B21=DataOdafim!BG$1,DataOdafim!$A23=Data!$A21),Data!$H21,0)</f>
        <v>0</v>
      </c>
      <c r="BH23" s="65">
        <f>IF(AND(Data!$B21=DataOdafim!BH$1,DataOdafim!$A23=Data!$A21),Data!$H21,0)</f>
        <v>0</v>
      </c>
      <c r="BI23" s="65">
        <f>IF(AND(Data!$B21=DataOdafim!BI$1,DataOdafim!$A23=Data!$A21),Data!$H21,0)</f>
        <v>0</v>
      </c>
      <c r="BJ23" s="65">
        <f>IF(AND(Data!$B21=DataOdafim!BJ$1,DataOdafim!$A23=Data!$A21),Data!$H21,0)</f>
        <v>0</v>
      </c>
    </row>
    <row r="24" spans="1:62" ht="15" x14ac:dyDescent="0.25">
      <c r="A24" s="62">
        <v>21</v>
      </c>
      <c r="B24" s="64" t="str">
        <f>VLOOKUP(A24,Data!A:G,5,FALSE)</f>
        <v>צדק</v>
      </c>
      <c r="C24" s="65">
        <f>IF(AND(Data!$B22=DataOdafim!C$1,DataOdafim!$A24=Data!$A22),Data!$H22,0)</f>
        <v>0</v>
      </c>
      <c r="D24" s="65">
        <f>IF(AND(Data!$B22=DataOdafim!D$1,DataOdafim!$A24=Data!$A22),Data!$H22,0)</f>
        <v>0</v>
      </c>
      <c r="E24" s="65">
        <f>IF(AND(Data!$B22=DataOdafim!E$1,DataOdafim!$A24=Data!$A22),Data!$H22,0)</f>
        <v>0</v>
      </c>
      <c r="F24" s="65">
        <f>IF(AND(Data!$B22=DataOdafim!F$1,DataOdafim!$A24=Data!$A22),Data!$H22,0)</f>
        <v>0</v>
      </c>
      <c r="G24" s="65">
        <f>IF(AND(Data!$B22=DataOdafim!G$1,DataOdafim!$A24=Data!$A22),Data!$H22,0)</f>
        <v>0</v>
      </c>
      <c r="H24" s="65">
        <f>IF(AND(Data!$B22=DataOdafim!H$1,DataOdafim!$A24=Data!$A22),Data!$H22,0)</f>
        <v>0</v>
      </c>
      <c r="I24" s="65">
        <f>IF(AND(Data!$B22=DataOdafim!I$1,DataOdafim!$A24=Data!$A22),Data!$H22,0)</f>
        <v>0</v>
      </c>
      <c r="J24" s="65">
        <f>IF(AND(Data!$B22=DataOdafim!J$1,DataOdafim!$A24=Data!$A22),Data!$H22,0)</f>
        <v>0</v>
      </c>
      <c r="K24" s="65">
        <f>IF(AND(Data!$B22=DataOdafim!K$1,DataOdafim!$A24=Data!$A22),Data!$H22,0)</f>
        <v>0</v>
      </c>
      <c r="L24" s="65">
        <f>IF(AND(Data!$B22=DataOdafim!L$1,DataOdafim!$A24=Data!$A22),Data!$H22,0)</f>
        <v>0</v>
      </c>
      <c r="M24" s="65">
        <f>IF(AND(Data!$B22=DataOdafim!M$1,DataOdafim!$A24=Data!$A22),Data!$H22,0)</f>
        <v>0</v>
      </c>
      <c r="N24" s="65">
        <f>IF(AND(Data!$B22=DataOdafim!N$1,DataOdafim!$A24=Data!$A22),Data!$H22,0)</f>
        <v>0</v>
      </c>
      <c r="O24" s="65">
        <f>IF(AND(Data!$B22=DataOdafim!O$1,DataOdafim!$A24=Data!$A22),Data!$H22,0)</f>
        <v>0</v>
      </c>
      <c r="P24" s="65">
        <f>IF(AND(Data!$B22=DataOdafim!P$1,DataOdafim!$A24=Data!$A22),Data!$H22,0)</f>
        <v>0</v>
      </c>
      <c r="Q24" s="65">
        <f>IF(AND(Data!$B22=DataOdafim!Q$1,DataOdafim!$A24=Data!$A22),Data!$H22,0)</f>
        <v>0</v>
      </c>
      <c r="R24" s="65">
        <f>IF(AND(Data!$B22=DataOdafim!R$1,DataOdafim!$A24=Data!$A22),Data!$H22,0)</f>
        <v>0</v>
      </c>
      <c r="S24" s="65">
        <f>IF(AND(Data!$B22=DataOdafim!S$1,DataOdafim!$A24=Data!$A22),Data!$H22,0)</f>
        <v>0</v>
      </c>
      <c r="T24" s="65">
        <f>IF(AND(Data!$B22=DataOdafim!T$1,DataOdafim!$A24=Data!$A22),Data!$H22,0)</f>
        <v>0</v>
      </c>
      <c r="U24" s="65">
        <f>IF(AND(Data!$B22=DataOdafim!U$1,DataOdafim!$A24=Data!$A22),Data!$H22,0)</f>
        <v>0</v>
      </c>
      <c r="V24" s="65">
        <f>IF(AND(Data!$B22=DataOdafim!V$1,DataOdafim!$A24=Data!$A22),Data!$H22,0)</f>
        <v>0</v>
      </c>
      <c r="W24" s="65">
        <f>IF(AND(Data!$B22=DataOdafim!W$1,DataOdafim!$A24=Data!$A22),Data!$H22,0)</f>
        <v>0</v>
      </c>
      <c r="X24" s="65">
        <f>IF(AND(Data!$B22=DataOdafim!X$1,DataOdafim!$A24=Data!$A22),Data!$H22,0)</f>
        <v>0</v>
      </c>
      <c r="Y24" s="65">
        <f>IF(AND(Data!$B22=DataOdafim!Y$1,DataOdafim!$A24=Data!$A22),Data!$H22,0)</f>
        <v>0</v>
      </c>
      <c r="Z24" s="65">
        <f>IF(AND(Data!$B22=DataOdafim!Z$1,DataOdafim!$A24=Data!$A22),Data!$H22,0)</f>
        <v>0</v>
      </c>
      <c r="AA24" s="65">
        <f>IF(AND(Data!$B22=DataOdafim!AA$1,DataOdafim!$A24=Data!$A22),Data!$H22,0)</f>
        <v>0</v>
      </c>
      <c r="AB24" s="65">
        <f>IF(AND(Data!$B22=DataOdafim!AB$1,DataOdafim!$A24=Data!$A22),Data!$H22,0)</f>
        <v>0</v>
      </c>
      <c r="AC24" s="65">
        <f>IF(AND(Data!$B22=DataOdafim!AC$1,DataOdafim!$A24=Data!$A22),Data!$H22,0)</f>
        <v>0</v>
      </c>
      <c r="AD24" s="65">
        <f>IF(AND(Data!$B22=DataOdafim!AD$1,DataOdafim!$A24=Data!$A22),Data!$H22,0)</f>
        <v>0</v>
      </c>
      <c r="AE24" s="65">
        <f>IF(AND(Data!$B22=DataOdafim!AE$1,DataOdafim!$A24=Data!$A22),Data!$H22,0)</f>
        <v>0</v>
      </c>
      <c r="AF24" s="65">
        <f>IF(AND(Data!$B22=DataOdafim!AF$1,DataOdafim!$A24=Data!$A22),Data!$H22,0)</f>
        <v>0</v>
      </c>
      <c r="AG24" s="65">
        <f>IF(AND(Data!$B22=DataOdafim!AG$1,DataOdafim!$A24=Data!$A22),Data!$H22,0)</f>
        <v>0</v>
      </c>
      <c r="AH24" s="65">
        <f>IF(AND(Data!$B22=DataOdafim!AH$1,DataOdafim!$A24=Data!$A22),Data!$H22,0)</f>
        <v>0</v>
      </c>
      <c r="AI24" s="65">
        <f>IF(AND(Data!$B22=DataOdafim!AI$1,DataOdafim!$A24=Data!$A22),Data!$H22,0)</f>
        <v>0</v>
      </c>
      <c r="AJ24" s="65">
        <f>IF(AND(Data!$B22=DataOdafim!AJ$1,DataOdafim!$A24=Data!$A22),Data!$H22,0)</f>
        <v>0</v>
      </c>
      <c r="AK24" s="65">
        <f>IF(AND(Data!$B22=DataOdafim!AK$1,DataOdafim!$A24=Data!$A22),Data!$H22,0)</f>
        <v>0</v>
      </c>
      <c r="AL24" s="65">
        <f>IF(AND(Data!$B22=DataOdafim!AL$1,DataOdafim!$A24=Data!$A22),Data!$H22,0)</f>
        <v>0</v>
      </c>
      <c r="AM24" s="65">
        <f>IF(AND(Data!$B22=DataOdafim!AM$1,DataOdafim!$A24=Data!$A22),Data!$H22,0)</f>
        <v>0</v>
      </c>
      <c r="AN24" s="65">
        <f>IF(AND(Data!$B22=DataOdafim!AN$1,DataOdafim!$A24=Data!$A22),Data!$H22,0)</f>
        <v>0</v>
      </c>
      <c r="AO24" s="65">
        <f>IF(AND(Data!$B22=DataOdafim!AO$1,DataOdafim!$A24=Data!$A22),Data!$H22,0)</f>
        <v>0</v>
      </c>
      <c r="AP24" s="65">
        <f>IF(AND(Data!$B22=DataOdafim!AP$1,DataOdafim!$A24=Data!$A22),Data!$H22,0)</f>
        <v>0</v>
      </c>
      <c r="AQ24" s="65">
        <f>IF(AND(Data!$B22=DataOdafim!AQ$1,DataOdafim!$A24=Data!$A22),Data!$H22,0)</f>
        <v>0</v>
      </c>
      <c r="AR24" s="65">
        <f>IF(AND(Data!$B22=DataOdafim!AR$1,DataOdafim!$A24=Data!$A22),Data!$H22,0)</f>
        <v>0</v>
      </c>
      <c r="AS24" s="65">
        <f>IF(AND(Data!$B22=DataOdafim!AS$1,DataOdafim!$A24=Data!$A22),Data!$H22,0)</f>
        <v>0</v>
      </c>
      <c r="AT24" s="65">
        <f>IF(AND(Data!$B22=DataOdafim!AT$1,DataOdafim!$A24=Data!$A22),Data!$H22,0)</f>
        <v>0</v>
      </c>
      <c r="AU24" s="65">
        <f>IF(AND(Data!$B22=DataOdafim!AU$1,DataOdafim!$A24=Data!$A22),Data!$H22,0)</f>
        <v>0</v>
      </c>
      <c r="AV24" s="65">
        <f>IF(AND(Data!$B22=DataOdafim!AV$1,DataOdafim!$A24=Data!$A22),Data!$H22,0)</f>
        <v>0</v>
      </c>
      <c r="AW24" s="65">
        <f>IF(AND(Data!$B22=DataOdafim!AW$1,DataOdafim!$A24=Data!$A22),Data!$H22,0)</f>
        <v>0</v>
      </c>
      <c r="AX24" s="65">
        <f>IF(AND(Data!$B22=DataOdafim!AX$1,DataOdafim!$A24=Data!$A22),Data!$H22,0)</f>
        <v>0</v>
      </c>
      <c r="AY24" s="65">
        <f>IF(AND(Data!$B22=DataOdafim!AY$1,DataOdafim!$A24=Data!$A22),Data!$H22,0)</f>
        <v>0</v>
      </c>
      <c r="AZ24" s="65">
        <f>IF(AND(Data!$B22=DataOdafim!AZ$1,DataOdafim!$A24=Data!$A22),Data!$H22,0)</f>
        <v>0</v>
      </c>
      <c r="BA24" s="65">
        <f>IF(AND(Data!$B22=DataOdafim!BA$1,DataOdafim!$A24=Data!$A22),Data!$H22,0)</f>
        <v>0</v>
      </c>
      <c r="BB24" s="65">
        <f>IF(AND(Data!$B22=DataOdafim!BB$1,DataOdafim!$A24=Data!$A22),Data!$H22,0)</f>
        <v>0</v>
      </c>
      <c r="BC24" s="65">
        <f>IF(AND(Data!$B22=DataOdafim!BC$1,DataOdafim!$A24=Data!$A22),Data!$H22,0)</f>
        <v>0</v>
      </c>
      <c r="BD24" s="65">
        <f>IF(AND(Data!$B22=DataOdafim!BD$1,DataOdafim!$A24=Data!$A22),Data!$H22,0)</f>
        <v>0</v>
      </c>
      <c r="BE24" s="65">
        <f>IF(AND(Data!$B22=DataOdafim!BE$1,DataOdafim!$A24=Data!$A22),Data!$H22,0)</f>
        <v>0</v>
      </c>
      <c r="BF24" s="65">
        <f>IF(AND(Data!$B22=DataOdafim!BF$1,DataOdafim!$A24=Data!$A22),Data!$H22,0)</f>
        <v>0</v>
      </c>
      <c r="BG24" s="65">
        <f>IF(AND(Data!$B22=DataOdafim!BG$1,DataOdafim!$A24=Data!$A22),Data!$H22,0)</f>
        <v>0</v>
      </c>
      <c r="BH24" s="65">
        <f>IF(AND(Data!$B22=DataOdafim!BH$1,DataOdafim!$A24=Data!$A22),Data!$H22,0)</f>
        <v>0</v>
      </c>
      <c r="BI24" s="65">
        <f>IF(AND(Data!$B22=DataOdafim!BI$1,DataOdafim!$A24=Data!$A22),Data!$H22,0)</f>
        <v>0</v>
      </c>
      <c r="BJ24" s="65">
        <f>IF(AND(Data!$B22=DataOdafim!BJ$1,DataOdafim!$A24=Data!$A22),Data!$H22,0)</f>
        <v>0</v>
      </c>
    </row>
    <row r="25" spans="1:62" ht="15" x14ac:dyDescent="0.25">
      <c r="A25" s="62">
        <v>22</v>
      </c>
      <c r="B25" s="64" t="str">
        <f>VLOOKUP(A25,Data!A:G,5,FALSE)</f>
        <v>קמ"ה</v>
      </c>
      <c r="C25" s="65">
        <f>IF(AND(Data!$B23=DataOdafim!C$1,DataOdafim!$A25=Data!$A23),Data!$H23,0)</f>
        <v>0</v>
      </c>
      <c r="D25" s="65">
        <f>IF(AND(Data!$B23=DataOdafim!D$1,DataOdafim!$A25=Data!$A23),Data!$H23,0)</f>
        <v>0</v>
      </c>
      <c r="E25" s="65">
        <f>IF(AND(Data!$B23=DataOdafim!E$1,DataOdafim!$A25=Data!$A23),Data!$H23,0)</f>
        <v>0</v>
      </c>
      <c r="F25" s="65">
        <f>IF(AND(Data!$B23=DataOdafim!F$1,DataOdafim!$A25=Data!$A23),Data!$H23,0)</f>
        <v>0</v>
      </c>
      <c r="G25" s="65">
        <f>IF(AND(Data!$B23=DataOdafim!G$1,DataOdafim!$A25=Data!$A23),Data!$H23,0)</f>
        <v>0</v>
      </c>
      <c r="H25" s="65">
        <f>IF(AND(Data!$B23=DataOdafim!H$1,DataOdafim!$A25=Data!$A23),Data!$H23,0)</f>
        <v>0</v>
      </c>
      <c r="I25" s="65">
        <f>IF(AND(Data!$B23=DataOdafim!I$1,DataOdafim!$A25=Data!$A23),Data!$H23,0)</f>
        <v>0</v>
      </c>
      <c r="J25" s="65">
        <f>IF(AND(Data!$B23=DataOdafim!J$1,DataOdafim!$A25=Data!$A23),Data!$H23,0)</f>
        <v>0</v>
      </c>
      <c r="K25" s="65">
        <f>IF(AND(Data!$B23=DataOdafim!K$1,DataOdafim!$A25=Data!$A23),Data!$H23,0)</f>
        <v>0</v>
      </c>
      <c r="L25" s="65">
        <f>IF(AND(Data!$B23=DataOdafim!L$1,DataOdafim!$A25=Data!$A23),Data!$H23,0)</f>
        <v>0</v>
      </c>
      <c r="M25" s="65">
        <f>IF(AND(Data!$B23=DataOdafim!M$1,DataOdafim!$A25=Data!$A23),Data!$H23,0)</f>
        <v>0</v>
      </c>
      <c r="N25" s="65">
        <f>IF(AND(Data!$B23=DataOdafim!N$1,DataOdafim!$A25=Data!$A23),Data!$H23,0)</f>
        <v>0</v>
      </c>
      <c r="O25" s="65">
        <f>IF(AND(Data!$B23=DataOdafim!O$1,DataOdafim!$A25=Data!$A23),Data!$H23,0)</f>
        <v>0</v>
      </c>
      <c r="P25" s="65">
        <f>IF(AND(Data!$B23=DataOdafim!P$1,DataOdafim!$A25=Data!$A23),Data!$H23,0)</f>
        <v>0</v>
      </c>
      <c r="Q25" s="65">
        <f>IF(AND(Data!$B23=DataOdafim!Q$1,DataOdafim!$A25=Data!$A23),Data!$H23,0)</f>
        <v>0</v>
      </c>
      <c r="R25" s="65">
        <f>IF(AND(Data!$B23=DataOdafim!R$1,DataOdafim!$A25=Data!$A23),Data!$H23,0)</f>
        <v>0</v>
      </c>
      <c r="S25" s="65">
        <f>IF(AND(Data!$B23=DataOdafim!S$1,DataOdafim!$A25=Data!$A23),Data!$H23,0)</f>
        <v>0</v>
      </c>
      <c r="T25" s="65">
        <f>IF(AND(Data!$B23=DataOdafim!T$1,DataOdafim!$A25=Data!$A23),Data!$H23,0)</f>
        <v>0</v>
      </c>
      <c r="U25" s="65">
        <f>IF(AND(Data!$B23=DataOdafim!U$1,DataOdafim!$A25=Data!$A23),Data!$H23,0)</f>
        <v>0</v>
      </c>
      <c r="V25" s="65">
        <f>IF(AND(Data!$B23=DataOdafim!V$1,DataOdafim!$A25=Data!$A23),Data!$H23,0)</f>
        <v>0</v>
      </c>
      <c r="W25" s="65">
        <f>IF(AND(Data!$B23=DataOdafim!W$1,DataOdafim!$A25=Data!$A23),Data!$H23,0)</f>
        <v>0</v>
      </c>
      <c r="X25" s="65">
        <f>IF(AND(Data!$B23=DataOdafim!X$1,DataOdafim!$A25=Data!$A23),Data!$H23,0)</f>
        <v>0</v>
      </c>
      <c r="Y25" s="65">
        <f>IF(AND(Data!$B23=DataOdafim!Y$1,DataOdafim!$A25=Data!$A23),Data!$H23,0)</f>
        <v>0</v>
      </c>
      <c r="Z25" s="65">
        <f>IF(AND(Data!$B23=DataOdafim!Z$1,DataOdafim!$A25=Data!$A23),Data!$H23,0)</f>
        <v>0</v>
      </c>
      <c r="AA25" s="65">
        <f>IF(AND(Data!$B23=DataOdafim!AA$1,DataOdafim!$A25=Data!$A23),Data!$H23,0)</f>
        <v>0</v>
      </c>
      <c r="AB25" s="65">
        <f>IF(AND(Data!$B23=DataOdafim!AB$1,DataOdafim!$A25=Data!$A23),Data!$H23,0)</f>
        <v>0</v>
      </c>
      <c r="AC25" s="65">
        <f>IF(AND(Data!$B23=DataOdafim!AC$1,DataOdafim!$A25=Data!$A23),Data!$H23,0)</f>
        <v>0</v>
      </c>
      <c r="AD25" s="65">
        <f>IF(AND(Data!$B23=DataOdafim!AD$1,DataOdafim!$A25=Data!$A23),Data!$H23,0)</f>
        <v>0</v>
      </c>
      <c r="AE25" s="65">
        <f>IF(AND(Data!$B23=DataOdafim!AE$1,DataOdafim!$A25=Data!$A23),Data!$H23,0)</f>
        <v>0</v>
      </c>
      <c r="AF25" s="65">
        <f>IF(AND(Data!$B23=DataOdafim!AF$1,DataOdafim!$A25=Data!$A23),Data!$H23,0)</f>
        <v>0</v>
      </c>
      <c r="AG25" s="65">
        <f>IF(AND(Data!$B23=DataOdafim!AG$1,DataOdafim!$A25=Data!$A23),Data!$H23,0)</f>
        <v>0</v>
      </c>
      <c r="AH25" s="65">
        <f>IF(AND(Data!$B23=DataOdafim!AH$1,DataOdafim!$A25=Data!$A23),Data!$H23,0)</f>
        <v>0</v>
      </c>
      <c r="AI25" s="65">
        <f>IF(AND(Data!$B23=DataOdafim!AI$1,DataOdafim!$A25=Data!$A23),Data!$H23,0)</f>
        <v>0</v>
      </c>
      <c r="AJ25" s="65">
        <f>IF(AND(Data!$B23=DataOdafim!AJ$1,DataOdafim!$A25=Data!$A23),Data!$H23,0)</f>
        <v>0</v>
      </c>
      <c r="AK25" s="65">
        <f>IF(AND(Data!$B23=DataOdafim!AK$1,DataOdafim!$A25=Data!$A23),Data!$H23,0)</f>
        <v>0</v>
      </c>
      <c r="AL25" s="65">
        <f>IF(AND(Data!$B23=DataOdafim!AL$1,DataOdafim!$A25=Data!$A23),Data!$H23,0)</f>
        <v>0</v>
      </c>
      <c r="AM25" s="65">
        <f>IF(AND(Data!$B23=DataOdafim!AM$1,DataOdafim!$A25=Data!$A23),Data!$H23,0)</f>
        <v>0</v>
      </c>
      <c r="AN25" s="65">
        <f>IF(AND(Data!$B23=DataOdafim!AN$1,DataOdafim!$A25=Data!$A23),Data!$H23,0)</f>
        <v>0</v>
      </c>
      <c r="AO25" s="65">
        <f>IF(AND(Data!$B23=DataOdafim!AO$1,DataOdafim!$A25=Data!$A23),Data!$H23,0)</f>
        <v>0</v>
      </c>
      <c r="AP25" s="65">
        <f>IF(AND(Data!$B23=DataOdafim!AP$1,DataOdafim!$A25=Data!$A23),Data!$H23,0)</f>
        <v>0</v>
      </c>
      <c r="AQ25" s="65">
        <f>IF(AND(Data!$B23=DataOdafim!AQ$1,DataOdafim!$A25=Data!$A23),Data!$H23,0)</f>
        <v>0</v>
      </c>
      <c r="AR25" s="65">
        <f>IF(AND(Data!$B23=DataOdafim!AR$1,DataOdafim!$A25=Data!$A23),Data!$H23,0)</f>
        <v>0</v>
      </c>
      <c r="AS25" s="65">
        <f>IF(AND(Data!$B23=DataOdafim!AS$1,DataOdafim!$A25=Data!$A23),Data!$H23,0)</f>
        <v>0</v>
      </c>
      <c r="AT25" s="65">
        <f>IF(AND(Data!$B23=DataOdafim!AT$1,DataOdafim!$A25=Data!$A23),Data!$H23,0)</f>
        <v>0</v>
      </c>
      <c r="AU25" s="65">
        <f>IF(AND(Data!$B23=DataOdafim!AU$1,DataOdafim!$A25=Data!$A23),Data!$H23,0)</f>
        <v>0</v>
      </c>
      <c r="AV25" s="65">
        <f>IF(AND(Data!$B23=DataOdafim!AV$1,DataOdafim!$A25=Data!$A23),Data!$H23,0)</f>
        <v>0</v>
      </c>
      <c r="AW25" s="65">
        <f>IF(AND(Data!$B23=DataOdafim!AW$1,DataOdafim!$A25=Data!$A23),Data!$H23,0)</f>
        <v>0</v>
      </c>
      <c r="AX25" s="65">
        <f>IF(AND(Data!$B23=DataOdafim!AX$1,DataOdafim!$A25=Data!$A23),Data!$H23,0)</f>
        <v>0</v>
      </c>
      <c r="AY25" s="65">
        <f>IF(AND(Data!$B23=DataOdafim!AY$1,DataOdafim!$A25=Data!$A23),Data!$H23,0)</f>
        <v>0</v>
      </c>
      <c r="AZ25" s="65">
        <f>IF(AND(Data!$B23=DataOdafim!AZ$1,DataOdafim!$A25=Data!$A23),Data!$H23,0)</f>
        <v>0</v>
      </c>
      <c r="BA25" s="65">
        <f>IF(AND(Data!$B23=DataOdafim!BA$1,DataOdafim!$A25=Data!$A23),Data!$H23,0)</f>
        <v>0</v>
      </c>
      <c r="BB25" s="65">
        <f>IF(AND(Data!$B23=DataOdafim!BB$1,DataOdafim!$A25=Data!$A23),Data!$H23,0)</f>
        <v>0</v>
      </c>
      <c r="BC25" s="65">
        <f>IF(AND(Data!$B23=DataOdafim!BC$1,DataOdafim!$A25=Data!$A23),Data!$H23,0)</f>
        <v>0</v>
      </c>
      <c r="BD25" s="65">
        <f>IF(AND(Data!$B23=DataOdafim!BD$1,DataOdafim!$A25=Data!$A23),Data!$H23,0)</f>
        <v>0</v>
      </c>
      <c r="BE25" s="65">
        <f>IF(AND(Data!$B23=DataOdafim!BE$1,DataOdafim!$A25=Data!$A23),Data!$H23,0)</f>
        <v>0</v>
      </c>
      <c r="BF25" s="65">
        <f>IF(AND(Data!$B23=DataOdafim!BF$1,DataOdafim!$A25=Data!$A23),Data!$H23,0)</f>
        <v>0</v>
      </c>
      <c r="BG25" s="65">
        <f>IF(AND(Data!$B23=DataOdafim!BG$1,DataOdafim!$A25=Data!$A23),Data!$H23,0)</f>
        <v>0</v>
      </c>
      <c r="BH25" s="65">
        <f>IF(AND(Data!$B23=DataOdafim!BH$1,DataOdafim!$A25=Data!$A23),Data!$H23,0)</f>
        <v>0</v>
      </c>
      <c r="BI25" s="65">
        <f>IF(AND(Data!$B23=DataOdafim!BI$1,DataOdafim!$A25=Data!$A23),Data!$H23,0)</f>
        <v>0</v>
      </c>
      <c r="BJ25" s="65">
        <f>IF(AND(Data!$B23=DataOdafim!BJ$1,DataOdafim!$A25=Data!$A23),Data!$H23,0)</f>
        <v>0</v>
      </c>
    </row>
    <row r="26" spans="1:62" ht="15" x14ac:dyDescent="0.25">
      <c r="A26" s="62">
        <v>23</v>
      </c>
      <c r="B26" s="64" t="str">
        <f>VLOOKUP(A26,Data!A:G,5,FALSE)</f>
        <v>דעם</v>
      </c>
      <c r="C26" s="65">
        <f>IF(AND(Data!$B24=DataOdafim!C$1,DataOdafim!$A26=Data!$A24),Data!$H24,0)</f>
        <v>0</v>
      </c>
      <c r="D26" s="65">
        <f>IF(AND(Data!$B24=DataOdafim!D$1,DataOdafim!$A26=Data!$A24),Data!$H24,0)</f>
        <v>0</v>
      </c>
      <c r="E26" s="65">
        <f>IF(AND(Data!$B24=DataOdafim!E$1,DataOdafim!$A26=Data!$A24),Data!$H24,0)</f>
        <v>0</v>
      </c>
      <c r="F26" s="65">
        <f>IF(AND(Data!$B24=DataOdafim!F$1,DataOdafim!$A26=Data!$A24),Data!$H24,0)</f>
        <v>0</v>
      </c>
      <c r="G26" s="65">
        <f>IF(AND(Data!$B24=DataOdafim!G$1,DataOdafim!$A26=Data!$A24),Data!$H24,0)</f>
        <v>0</v>
      </c>
      <c r="H26" s="65">
        <f>IF(AND(Data!$B24=DataOdafim!H$1,DataOdafim!$A26=Data!$A24),Data!$H24,0)</f>
        <v>0</v>
      </c>
      <c r="I26" s="65">
        <f>IF(AND(Data!$B24=DataOdafim!I$1,DataOdafim!$A26=Data!$A24),Data!$H24,0)</f>
        <v>0</v>
      </c>
      <c r="J26" s="65">
        <f>IF(AND(Data!$B24=DataOdafim!J$1,DataOdafim!$A26=Data!$A24),Data!$H24,0)</f>
        <v>0</v>
      </c>
      <c r="K26" s="65">
        <f>IF(AND(Data!$B24=DataOdafim!K$1,DataOdafim!$A26=Data!$A24),Data!$H24,0)</f>
        <v>0</v>
      </c>
      <c r="L26" s="65">
        <f>IF(AND(Data!$B24=DataOdafim!L$1,DataOdafim!$A26=Data!$A24),Data!$H24,0)</f>
        <v>0</v>
      </c>
      <c r="M26" s="65">
        <f>IF(AND(Data!$B24=DataOdafim!M$1,DataOdafim!$A26=Data!$A24),Data!$H24,0)</f>
        <v>0</v>
      </c>
      <c r="N26" s="65">
        <f>IF(AND(Data!$B24=DataOdafim!N$1,DataOdafim!$A26=Data!$A24),Data!$H24,0)</f>
        <v>0</v>
      </c>
      <c r="O26" s="65">
        <f>IF(AND(Data!$B24=DataOdafim!O$1,DataOdafim!$A26=Data!$A24),Data!$H24,0)</f>
        <v>0</v>
      </c>
      <c r="P26" s="65">
        <f>IF(AND(Data!$B24=DataOdafim!P$1,DataOdafim!$A26=Data!$A24),Data!$H24,0)</f>
        <v>0</v>
      </c>
      <c r="Q26" s="65">
        <f>IF(AND(Data!$B24=DataOdafim!Q$1,DataOdafim!$A26=Data!$A24),Data!$H24,0)</f>
        <v>0</v>
      </c>
      <c r="R26" s="65">
        <f>IF(AND(Data!$B24=DataOdafim!R$1,DataOdafim!$A26=Data!$A24),Data!$H24,0)</f>
        <v>0</v>
      </c>
      <c r="S26" s="65">
        <f>IF(AND(Data!$B24=DataOdafim!S$1,DataOdafim!$A26=Data!$A24),Data!$H24,0)</f>
        <v>0</v>
      </c>
      <c r="T26" s="65">
        <f>IF(AND(Data!$B24=DataOdafim!T$1,DataOdafim!$A26=Data!$A24),Data!$H24,0)</f>
        <v>0</v>
      </c>
      <c r="U26" s="65">
        <f>IF(AND(Data!$B24=DataOdafim!U$1,DataOdafim!$A26=Data!$A24),Data!$H24,0)</f>
        <v>0</v>
      </c>
      <c r="V26" s="65">
        <f>IF(AND(Data!$B24=DataOdafim!V$1,DataOdafim!$A26=Data!$A24),Data!$H24,0)</f>
        <v>0</v>
      </c>
      <c r="W26" s="65">
        <f>IF(AND(Data!$B24=DataOdafim!W$1,DataOdafim!$A26=Data!$A24),Data!$H24,0)</f>
        <v>0</v>
      </c>
      <c r="X26" s="65">
        <f>IF(AND(Data!$B24=DataOdafim!X$1,DataOdafim!$A26=Data!$A24),Data!$H24,0)</f>
        <v>0</v>
      </c>
      <c r="Y26" s="65">
        <f>IF(AND(Data!$B24=DataOdafim!Y$1,DataOdafim!$A26=Data!$A24),Data!$H24,0)</f>
        <v>0</v>
      </c>
      <c r="Z26" s="65">
        <f>IF(AND(Data!$B24=DataOdafim!Z$1,DataOdafim!$A26=Data!$A24),Data!$H24,0)</f>
        <v>0</v>
      </c>
      <c r="AA26" s="65">
        <f>IF(AND(Data!$B24=DataOdafim!AA$1,DataOdafim!$A26=Data!$A24),Data!$H24,0)</f>
        <v>0</v>
      </c>
      <c r="AB26" s="65">
        <f>IF(AND(Data!$B24=DataOdafim!AB$1,DataOdafim!$A26=Data!$A24),Data!$H24,0)</f>
        <v>0</v>
      </c>
      <c r="AC26" s="65">
        <f>IF(AND(Data!$B24=DataOdafim!AC$1,DataOdafim!$A26=Data!$A24),Data!$H24,0)</f>
        <v>0</v>
      </c>
      <c r="AD26" s="65">
        <f>IF(AND(Data!$B24=DataOdafim!AD$1,DataOdafim!$A26=Data!$A24),Data!$H24,0)</f>
        <v>0</v>
      </c>
      <c r="AE26" s="65">
        <f>IF(AND(Data!$B24=DataOdafim!AE$1,DataOdafim!$A26=Data!$A24),Data!$H24,0)</f>
        <v>0</v>
      </c>
      <c r="AF26" s="65">
        <f>IF(AND(Data!$B24=DataOdafim!AF$1,DataOdafim!$A26=Data!$A24),Data!$H24,0)</f>
        <v>0</v>
      </c>
      <c r="AG26" s="65">
        <f>IF(AND(Data!$B24=DataOdafim!AG$1,DataOdafim!$A26=Data!$A24),Data!$H24,0)</f>
        <v>0</v>
      </c>
      <c r="AH26" s="65">
        <f>IF(AND(Data!$B24=DataOdafim!AH$1,DataOdafim!$A26=Data!$A24),Data!$H24,0)</f>
        <v>0</v>
      </c>
      <c r="AI26" s="65">
        <f>IF(AND(Data!$B24=DataOdafim!AI$1,DataOdafim!$A26=Data!$A24),Data!$H24,0)</f>
        <v>0</v>
      </c>
      <c r="AJ26" s="65">
        <f>IF(AND(Data!$B24=DataOdafim!AJ$1,DataOdafim!$A26=Data!$A24),Data!$H24,0)</f>
        <v>0</v>
      </c>
      <c r="AK26" s="65">
        <f>IF(AND(Data!$B24=DataOdafim!AK$1,DataOdafim!$A26=Data!$A24),Data!$H24,0)</f>
        <v>0</v>
      </c>
      <c r="AL26" s="65">
        <f>IF(AND(Data!$B24=DataOdafim!AL$1,DataOdafim!$A26=Data!$A24),Data!$H24,0)</f>
        <v>0</v>
      </c>
      <c r="AM26" s="65">
        <f>IF(AND(Data!$B24=DataOdafim!AM$1,DataOdafim!$A26=Data!$A24),Data!$H24,0)</f>
        <v>0</v>
      </c>
      <c r="AN26" s="65">
        <f>IF(AND(Data!$B24=DataOdafim!AN$1,DataOdafim!$A26=Data!$A24),Data!$H24,0)</f>
        <v>0</v>
      </c>
      <c r="AO26" s="65">
        <f>IF(AND(Data!$B24=DataOdafim!AO$1,DataOdafim!$A26=Data!$A24),Data!$H24,0)</f>
        <v>0</v>
      </c>
      <c r="AP26" s="65">
        <f>IF(AND(Data!$B24=DataOdafim!AP$1,DataOdafim!$A26=Data!$A24),Data!$H24,0)</f>
        <v>0</v>
      </c>
      <c r="AQ26" s="65">
        <f>IF(AND(Data!$B24=DataOdafim!AQ$1,DataOdafim!$A26=Data!$A24),Data!$H24,0)</f>
        <v>0</v>
      </c>
      <c r="AR26" s="65">
        <f>IF(AND(Data!$B24=DataOdafim!AR$1,DataOdafim!$A26=Data!$A24),Data!$H24,0)</f>
        <v>0</v>
      </c>
      <c r="AS26" s="65">
        <f>IF(AND(Data!$B24=DataOdafim!AS$1,DataOdafim!$A26=Data!$A24),Data!$H24,0)</f>
        <v>0</v>
      </c>
      <c r="AT26" s="65">
        <f>IF(AND(Data!$B24=DataOdafim!AT$1,DataOdafim!$A26=Data!$A24),Data!$H24,0)</f>
        <v>0</v>
      </c>
      <c r="AU26" s="65">
        <f>IF(AND(Data!$B24=DataOdafim!AU$1,DataOdafim!$A26=Data!$A24),Data!$H24,0)</f>
        <v>0</v>
      </c>
      <c r="AV26" s="65">
        <f>IF(AND(Data!$B24=DataOdafim!AV$1,DataOdafim!$A26=Data!$A24),Data!$H24,0)</f>
        <v>0</v>
      </c>
      <c r="AW26" s="65">
        <f>IF(AND(Data!$B24=DataOdafim!AW$1,DataOdafim!$A26=Data!$A24),Data!$H24,0)</f>
        <v>0</v>
      </c>
      <c r="AX26" s="65">
        <f>IF(AND(Data!$B24=DataOdafim!AX$1,DataOdafim!$A26=Data!$A24),Data!$H24,0)</f>
        <v>0</v>
      </c>
      <c r="AY26" s="65">
        <f>IF(AND(Data!$B24=DataOdafim!AY$1,DataOdafim!$A26=Data!$A24),Data!$H24,0)</f>
        <v>0</v>
      </c>
      <c r="AZ26" s="65">
        <f>IF(AND(Data!$B24=DataOdafim!AZ$1,DataOdafim!$A26=Data!$A24),Data!$H24,0)</f>
        <v>0</v>
      </c>
      <c r="BA26" s="65">
        <f>IF(AND(Data!$B24=DataOdafim!BA$1,DataOdafim!$A26=Data!$A24),Data!$H24,0)</f>
        <v>0</v>
      </c>
      <c r="BB26" s="65">
        <f>IF(AND(Data!$B24=DataOdafim!BB$1,DataOdafim!$A26=Data!$A24),Data!$H24,0)</f>
        <v>0</v>
      </c>
      <c r="BC26" s="65">
        <f>IF(AND(Data!$B24=DataOdafim!BC$1,DataOdafim!$A26=Data!$A24),Data!$H24,0)</f>
        <v>0</v>
      </c>
      <c r="BD26" s="65">
        <f>IF(AND(Data!$B24=DataOdafim!BD$1,DataOdafim!$A26=Data!$A24),Data!$H24,0)</f>
        <v>0</v>
      </c>
      <c r="BE26" s="65">
        <f>IF(AND(Data!$B24=DataOdafim!BE$1,DataOdafim!$A26=Data!$A24),Data!$H24,0)</f>
        <v>0</v>
      </c>
      <c r="BF26" s="65">
        <f>IF(AND(Data!$B24=DataOdafim!BF$1,DataOdafim!$A26=Data!$A24),Data!$H24,0)</f>
        <v>0</v>
      </c>
      <c r="BG26" s="65">
        <f>IF(AND(Data!$B24=DataOdafim!BG$1,DataOdafim!$A26=Data!$A24),Data!$H24,0)</f>
        <v>0</v>
      </c>
      <c r="BH26" s="65">
        <f>IF(AND(Data!$B24=DataOdafim!BH$1,DataOdafim!$A26=Data!$A24),Data!$H24,0)</f>
        <v>0</v>
      </c>
      <c r="BI26" s="65">
        <f>IF(AND(Data!$B24=DataOdafim!BI$1,DataOdafim!$A26=Data!$A24),Data!$H24,0)</f>
        <v>0</v>
      </c>
      <c r="BJ26" s="65">
        <f>IF(AND(Data!$B24=DataOdafim!BJ$1,DataOdafim!$A26=Data!$A24),Data!$H24,0)</f>
        <v>0</v>
      </c>
    </row>
    <row r="27" spans="1:62" ht="15" x14ac:dyDescent="0.25">
      <c r="A27" s="62">
        <v>24</v>
      </c>
      <c r="B27" s="64" t="str">
        <f>VLOOKUP(A27,Data!A:G,5,FALSE)</f>
        <v>אחדות ע.</v>
      </c>
      <c r="C27" s="65">
        <f>IF(AND(Data!$B25=DataOdafim!C$1,DataOdafim!$A27=Data!$A25),Data!$H25,0)</f>
        <v>0</v>
      </c>
      <c r="D27" s="65">
        <f>IF(AND(Data!$B25=DataOdafim!D$1,DataOdafim!$A27=Data!$A25),Data!$H25,0)</f>
        <v>0</v>
      </c>
      <c r="E27" s="65">
        <f>IF(AND(Data!$B25=DataOdafim!E$1,DataOdafim!$A27=Data!$A25),Data!$H25,0)</f>
        <v>0</v>
      </c>
      <c r="F27" s="65">
        <f>IF(AND(Data!$B25=DataOdafim!F$1,DataOdafim!$A27=Data!$A25),Data!$H25,0)</f>
        <v>0</v>
      </c>
      <c r="G27" s="65">
        <f>IF(AND(Data!$B25=DataOdafim!G$1,DataOdafim!$A27=Data!$A25),Data!$H25,0)</f>
        <v>0</v>
      </c>
      <c r="H27" s="65">
        <f>IF(AND(Data!$B25=DataOdafim!H$1,DataOdafim!$A27=Data!$A25),Data!$H25,0)</f>
        <v>0</v>
      </c>
      <c r="I27" s="65">
        <f>IF(AND(Data!$B25=DataOdafim!I$1,DataOdafim!$A27=Data!$A25),Data!$H25,0)</f>
        <v>0</v>
      </c>
      <c r="J27" s="65">
        <f>IF(AND(Data!$B25=DataOdafim!J$1,DataOdafim!$A27=Data!$A25),Data!$H25,0)</f>
        <v>0</v>
      </c>
      <c r="K27" s="65">
        <f>IF(AND(Data!$B25=DataOdafim!K$1,DataOdafim!$A27=Data!$A25),Data!$H25,0)</f>
        <v>0</v>
      </c>
      <c r="L27" s="65">
        <f>IF(AND(Data!$B25=DataOdafim!L$1,DataOdafim!$A27=Data!$A25),Data!$H25,0)</f>
        <v>0</v>
      </c>
      <c r="M27" s="65">
        <f>IF(AND(Data!$B25=DataOdafim!M$1,DataOdafim!$A27=Data!$A25),Data!$H25,0)</f>
        <v>0</v>
      </c>
      <c r="N27" s="65">
        <f>IF(AND(Data!$B25=DataOdafim!N$1,DataOdafim!$A27=Data!$A25),Data!$H25,0)</f>
        <v>0</v>
      </c>
      <c r="O27" s="65">
        <f>IF(AND(Data!$B25=DataOdafim!O$1,DataOdafim!$A27=Data!$A25),Data!$H25,0)</f>
        <v>0</v>
      </c>
      <c r="P27" s="65">
        <f>IF(AND(Data!$B25=DataOdafim!P$1,DataOdafim!$A27=Data!$A25),Data!$H25,0)</f>
        <v>0</v>
      </c>
      <c r="Q27" s="65">
        <f>IF(AND(Data!$B25=DataOdafim!Q$1,DataOdafim!$A27=Data!$A25),Data!$H25,0)</f>
        <v>0</v>
      </c>
      <c r="R27" s="65">
        <f>IF(AND(Data!$B25=DataOdafim!R$1,DataOdafim!$A27=Data!$A25),Data!$H25,0)</f>
        <v>0</v>
      </c>
      <c r="S27" s="65">
        <f>IF(AND(Data!$B25=DataOdafim!S$1,DataOdafim!$A27=Data!$A25),Data!$H25,0)</f>
        <v>0</v>
      </c>
      <c r="T27" s="65">
        <f>IF(AND(Data!$B25=DataOdafim!T$1,DataOdafim!$A27=Data!$A25),Data!$H25,0)</f>
        <v>0</v>
      </c>
      <c r="U27" s="65">
        <f>IF(AND(Data!$B25=DataOdafim!U$1,DataOdafim!$A27=Data!$A25),Data!$H25,0)</f>
        <v>0</v>
      </c>
      <c r="V27" s="65">
        <f>IF(AND(Data!$B25=DataOdafim!V$1,DataOdafim!$A27=Data!$A25),Data!$H25,0)</f>
        <v>0</v>
      </c>
      <c r="W27" s="65">
        <f>IF(AND(Data!$B25=DataOdafim!W$1,DataOdafim!$A27=Data!$A25),Data!$H25,0)</f>
        <v>0</v>
      </c>
      <c r="X27" s="65">
        <f>IF(AND(Data!$B25=DataOdafim!X$1,DataOdafim!$A27=Data!$A25),Data!$H25,0)</f>
        <v>0</v>
      </c>
      <c r="Y27" s="65">
        <f>IF(AND(Data!$B25=DataOdafim!Y$1,DataOdafim!$A27=Data!$A25),Data!$H25,0)</f>
        <v>0</v>
      </c>
      <c r="Z27" s="65">
        <f>IF(AND(Data!$B25=DataOdafim!Z$1,DataOdafim!$A27=Data!$A25),Data!$H25,0)</f>
        <v>0</v>
      </c>
      <c r="AA27" s="65">
        <f>IF(AND(Data!$B25=DataOdafim!AA$1,DataOdafim!$A27=Data!$A25),Data!$H25,0)</f>
        <v>0</v>
      </c>
      <c r="AB27" s="65">
        <f>IF(AND(Data!$B25=DataOdafim!AB$1,DataOdafim!$A27=Data!$A25),Data!$H25,0)</f>
        <v>0</v>
      </c>
      <c r="AC27" s="65">
        <f>IF(AND(Data!$B25=DataOdafim!AC$1,DataOdafim!$A27=Data!$A25),Data!$H25,0)</f>
        <v>0</v>
      </c>
      <c r="AD27" s="65">
        <f>IF(AND(Data!$B25=DataOdafim!AD$1,DataOdafim!$A27=Data!$A25),Data!$H25,0)</f>
        <v>0</v>
      </c>
      <c r="AE27" s="65">
        <f>IF(AND(Data!$B25=DataOdafim!AE$1,DataOdafim!$A27=Data!$A25),Data!$H25,0)</f>
        <v>0</v>
      </c>
      <c r="AF27" s="65">
        <f>IF(AND(Data!$B25=DataOdafim!AF$1,DataOdafim!$A27=Data!$A25),Data!$H25,0)</f>
        <v>0</v>
      </c>
      <c r="AG27" s="65">
        <f>IF(AND(Data!$B25=DataOdafim!AG$1,DataOdafim!$A27=Data!$A25),Data!$H25,0)</f>
        <v>0</v>
      </c>
      <c r="AH27" s="65">
        <f>IF(AND(Data!$B25=DataOdafim!AH$1,DataOdafim!$A27=Data!$A25),Data!$H25,0)</f>
        <v>0</v>
      </c>
      <c r="AI27" s="65">
        <f>IF(AND(Data!$B25=DataOdafim!AI$1,DataOdafim!$A27=Data!$A25),Data!$H25,0)</f>
        <v>0</v>
      </c>
      <c r="AJ27" s="65">
        <f>IF(AND(Data!$B25=DataOdafim!AJ$1,DataOdafim!$A27=Data!$A25),Data!$H25,0)</f>
        <v>0</v>
      </c>
      <c r="AK27" s="65">
        <f>IF(AND(Data!$B25=DataOdafim!AK$1,DataOdafim!$A27=Data!$A25),Data!$H25,0)</f>
        <v>0</v>
      </c>
      <c r="AL27" s="65">
        <f>IF(AND(Data!$B25=DataOdafim!AL$1,DataOdafim!$A27=Data!$A25),Data!$H25,0)</f>
        <v>0</v>
      </c>
      <c r="AM27" s="65">
        <f>IF(AND(Data!$B25=DataOdafim!AM$1,DataOdafim!$A27=Data!$A25),Data!$H25,0)</f>
        <v>0</v>
      </c>
      <c r="AN27" s="65">
        <f>IF(AND(Data!$B25=DataOdafim!AN$1,DataOdafim!$A27=Data!$A25),Data!$H25,0)</f>
        <v>0</v>
      </c>
      <c r="AO27" s="65">
        <f>IF(AND(Data!$B25=DataOdafim!AO$1,DataOdafim!$A27=Data!$A25),Data!$H25,0)</f>
        <v>0</v>
      </c>
      <c r="AP27" s="65">
        <f>IF(AND(Data!$B25=DataOdafim!AP$1,DataOdafim!$A27=Data!$A25),Data!$H25,0)</f>
        <v>0</v>
      </c>
      <c r="AQ27" s="65">
        <f>IF(AND(Data!$B25=DataOdafim!AQ$1,DataOdafim!$A27=Data!$A25),Data!$H25,0)</f>
        <v>0</v>
      </c>
      <c r="AR27" s="65">
        <f>IF(AND(Data!$B25=DataOdafim!AR$1,DataOdafim!$A27=Data!$A25),Data!$H25,0)</f>
        <v>0</v>
      </c>
      <c r="AS27" s="65">
        <f>IF(AND(Data!$B25=DataOdafim!AS$1,DataOdafim!$A27=Data!$A25),Data!$H25,0)</f>
        <v>0</v>
      </c>
      <c r="AT27" s="65">
        <f>IF(AND(Data!$B25=DataOdafim!AT$1,DataOdafim!$A27=Data!$A25),Data!$H25,0)</f>
        <v>0</v>
      </c>
      <c r="AU27" s="65">
        <f>IF(AND(Data!$B25=DataOdafim!AU$1,DataOdafim!$A27=Data!$A25),Data!$H25,0)</f>
        <v>0</v>
      </c>
      <c r="AV27" s="65">
        <f>IF(AND(Data!$B25=DataOdafim!AV$1,DataOdafim!$A27=Data!$A25),Data!$H25,0)</f>
        <v>0</v>
      </c>
      <c r="AW27" s="65">
        <f>IF(AND(Data!$B25=DataOdafim!AW$1,DataOdafim!$A27=Data!$A25),Data!$H25,0)</f>
        <v>0</v>
      </c>
      <c r="AX27" s="65">
        <f>IF(AND(Data!$B25=DataOdafim!AX$1,DataOdafim!$A27=Data!$A25),Data!$H25,0)</f>
        <v>0</v>
      </c>
      <c r="AY27" s="65">
        <f>IF(AND(Data!$B25=DataOdafim!AY$1,DataOdafim!$A27=Data!$A25),Data!$H25,0)</f>
        <v>0</v>
      </c>
      <c r="AZ27" s="65">
        <f>IF(AND(Data!$B25=DataOdafim!AZ$1,DataOdafim!$A27=Data!$A25),Data!$H25,0)</f>
        <v>0</v>
      </c>
      <c r="BA27" s="65">
        <f>IF(AND(Data!$B25=DataOdafim!BA$1,DataOdafim!$A27=Data!$A25),Data!$H25,0)</f>
        <v>0</v>
      </c>
      <c r="BB27" s="65">
        <f>IF(AND(Data!$B25=DataOdafim!BB$1,DataOdafim!$A27=Data!$A25),Data!$H25,0)</f>
        <v>0</v>
      </c>
      <c r="BC27" s="65">
        <f>IF(AND(Data!$B25=DataOdafim!BC$1,DataOdafim!$A27=Data!$A25),Data!$H25,0)</f>
        <v>0</v>
      </c>
      <c r="BD27" s="65">
        <f>IF(AND(Data!$B25=DataOdafim!BD$1,DataOdafim!$A27=Data!$A25),Data!$H25,0)</f>
        <v>0</v>
      </c>
      <c r="BE27" s="65">
        <f>IF(AND(Data!$B25=DataOdafim!BE$1,DataOdafim!$A27=Data!$A25),Data!$H25,0)</f>
        <v>0</v>
      </c>
      <c r="BF27" s="65">
        <f>IF(AND(Data!$B25=DataOdafim!BF$1,DataOdafim!$A27=Data!$A25),Data!$H25,0)</f>
        <v>0</v>
      </c>
      <c r="BG27" s="65">
        <f>IF(AND(Data!$B25=DataOdafim!BG$1,DataOdafim!$A27=Data!$A25),Data!$H25,0)</f>
        <v>0</v>
      </c>
      <c r="BH27" s="65">
        <f>IF(AND(Data!$B25=DataOdafim!BH$1,DataOdafim!$A27=Data!$A25),Data!$H25,0)</f>
        <v>0</v>
      </c>
      <c r="BI27" s="65">
        <f>IF(AND(Data!$B25=DataOdafim!BI$1,DataOdafim!$A27=Data!$A25),Data!$H25,0)</f>
        <v>0</v>
      </c>
      <c r="BJ27" s="65">
        <f>IF(AND(Data!$B25=DataOdafim!BJ$1,DataOdafim!$A27=Data!$A25),Data!$H25,0)</f>
        <v>0</v>
      </c>
    </row>
    <row r="28" spans="1:62" ht="15" x14ac:dyDescent="0.25">
      <c r="A28" s="62">
        <v>25</v>
      </c>
      <c r="B28" s="64" t="str">
        <f>VLOOKUP(A28,Data!A:G,5,FALSE)</f>
        <v>נוצרית</v>
      </c>
      <c r="C28" s="65">
        <f>IF(AND(Data!$B26=DataOdafim!C$1,DataOdafim!$A28=Data!$A26),Data!$H26,0)</f>
        <v>0</v>
      </c>
      <c r="D28" s="65">
        <f>IF(AND(Data!$B26=DataOdafim!D$1,DataOdafim!$A28=Data!$A26),Data!$H26,0)</f>
        <v>0</v>
      </c>
      <c r="E28" s="65">
        <f>IF(AND(Data!$B26=DataOdafim!E$1,DataOdafim!$A28=Data!$A26),Data!$H26,0)</f>
        <v>0</v>
      </c>
      <c r="F28" s="65">
        <f>IF(AND(Data!$B26=DataOdafim!F$1,DataOdafim!$A28=Data!$A26),Data!$H26,0)</f>
        <v>0</v>
      </c>
      <c r="G28" s="65">
        <f>IF(AND(Data!$B26=DataOdafim!G$1,DataOdafim!$A28=Data!$A26),Data!$H26,0)</f>
        <v>0</v>
      </c>
      <c r="H28" s="65">
        <f>IF(AND(Data!$B26=DataOdafim!H$1,DataOdafim!$A28=Data!$A26),Data!$H26,0)</f>
        <v>0</v>
      </c>
      <c r="I28" s="65">
        <f>IF(AND(Data!$B26=DataOdafim!I$1,DataOdafim!$A28=Data!$A26),Data!$H26,0)</f>
        <v>0</v>
      </c>
      <c r="J28" s="65">
        <f>IF(AND(Data!$B26=DataOdafim!J$1,DataOdafim!$A28=Data!$A26),Data!$H26,0)</f>
        <v>0</v>
      </c>
      <c r="K28" s="65">
        <f>IF(AND(Data!$B26=DataOdafim!K$1,DataOdafim!$A28=Data!$A26),Data!$H26,0)</f>
        <v>0</v>
      </c>
      <c r="L28" s="65">
        <f>IF(AND(Data!$B26=DataOdafim!L$1,DataOdafim!$A28=Data!$A26),Data!$H26,0)</f>
        <v>0</v>
      </c>
      <c r="M28" s="65">
        <f>IF(AND(Data!$B26=DataOdafim!M$1,DataOdafim!$A28=Data!$A26),Data!$H26,0)</f>
        <v>0</v>
      </c>
      <c r="N28" s="65">
        <f>IF(AND(Data!$B26=DataOdafim!N$1,DataOdafim!$A28=Data!$A26),Data!$H26,0)</f>
        <v>0</v>
      </c>
      <c r="O28" s="65">
        <f>IF(AND(Data!$B26=DataOdafim!O$1,DataOdafim!$A28=Data!$A26),Data!$H26,0)</f>
        <v>0</v>
      </c>
      <c r="P28" s="65">
        <f>IF(AND(Data!$B26=DataOdafim!P$1,DataOdafim!$A28=Data!$A26),Data!$H26,0)</f>
        <v>0</v>
      </c>
      <c r="Q28" s="65">
        <f>IF(AND(Data!$B26=DataOdafim!Q$1,DataOdafim!$A28=Data!$A26),Data!$H26,0)</f>
        <v>0</v>
      </c>
      <c r="R28" s="65">
        <f>IF(AND(Data!$B26=DataOdafim!R$1,DataOdafim!$A28=Data!$A26),Data!$H26,0)</f>
        <v>0</v>
      </c>
      <c r="S28" s="65">
        <f>IF(AND(Data!$B26=DataOdafim!S$1,DataOdafim!$A28=Data!$A26),Data!$H26,0)</f>
        <v>0</v>
      </c>
      <c r="T28" s="65">
        <f>IF(AND(Data!$B26=DataOdafim!T$1,DataOdafim!$A28=Data!$A26),Data!$H26,0)</f>
        <v>0</v>
      </c>
      <c r="U28" s="65">
        <f>IF(AND(Data!$B26=DataOdafim!U$1,DataOdafim!$A28=Data!$A26),Data!$H26,0)</f>
        <v>0</v>
      </c>
      <c r="V28" s="65">
        <f>IF(AND(Data!$B26=DataOdafim!V$1,DataOdafim!$A28=Data!$A26),Data!$H26,0)</f>
        <v>0</v>
      </c>
      <c r="W28" s="65">
        <f>IF(AND(Data!$B26=DataOdafim!W$1,DataOdafim!$A28=Data!$A26),Data!$H26,0)</f>
        <v>0</v>
      </c>
      <c r="X28" s="65">
        <f>IF(AND(Data!$B26=DataOdafim!X$1,DataOdafim!$A28=Data!$A26),Data!$H26,0)</f>
        <v>0</v>
      </c>
      <c r="Y28" s="65">
        <f>IF(AND(Data!$B26=DataOdafim!Y$1,DataOdafim!$A28=Data!$A26),Data!$H26,0)</f>
        <v>0</v>
      </c>
      <c r="Z28" s="65">
        <f>IF(AND(Data!$B26=DataOdafim!Z$1,DataOdafim!$A28=Data!$A26),Data!$H26,0)</f>
        <v>0</v>
      </c>
      <c r="AA28" s="65">
        <f>IF(AND(Data!$B26=DataOdafim!AA$1,DataOdafim!$A28=Data!$A26),Data!$H26,0)</f>
        <v>0</v>
      </c>
      <c r="AB28" s="65">
        <f>IF(AND(Data!$B26=DataOdafim!AB$1,DataOdafim!$A28=Data!$A26),Data!$H26,0)</f>
        <v>0</v>
      </c>
      <c r="AC28" s="65">
        <f>IF(AND(Data!$B26=DataOdafim!AC$1,DataOdafim!$A28=Data!$A26),Data!$H26,0)</f>
        <v>0</v>
      </c>
      <c r="AD28" s="65">
        <f>IF(AND(Data!$B26=DataOdafim!AD$1,DataOdafim!$A28=Data!$A26),Data!$H26,0)</f>
        <v>0</v>
      </c>
      <c r="AE28" s="65">
        <f>IF(AND(Data!$B26=DataOdafim!AE$1,DataOdafim!$A28=Data!$A26),Data!$H26,0)</f>
        <v>0</v>
      </c>
      <c r="AF28" s="65">
        <f>IF(AND(Data!$B26=DataOdafim!AF$1,DataOdafim!$A28=Data!$A26),Data!$H26,0)</f>
        <v>0</v>
      </c>
      <c r="AG28" s="65">
        <f>IF(AND(Data!$B26=DataOdafim!AG$1,DataOdafim!$A28=Data!$A26),Data!$H26,0)</f>
        <v>0</v>
      </c>
      <c r="AH28" s="65">
        <f>IF(AND(Data!$B26=DataOdafim!AH$1,DataOdafim!$A28=Data!$A26),Data!$H26,0)</f>
        <v>0</v>
      </c>
      <c r="AI28" s="65">
        <f>IF(AND(Data!$B26=DataOdafim!AI$1,DataOdafim!$A28=Data!$A26),Data!$H26,0)</f>
        <v>0</v>
      </c>
      <c r="AJ28" s="65">
        <f>IF(AND(Data!$B26=DataOdafim!AJ$1,DataOdafim!$A28=Data!$A26),Data!$H26,0)</f>
        <v>0</v>
      </c>
      <c r="AK28" s="65">
        <f>IF(AND(Data!$B26=DataOdafim!AK$1,DataOdafim!$A28=Data!$A26),Data!$H26,0)</f>
        <v>0</v>
      </c>
      <c r="AL28" s="65">
        <f>IF(AND(Data!$B26=DataOdafim!AL$1,DataOdafim!$A28=Data!$A26),Data!$H26,0)</f>
        <v>0</v>
      </c>
      <c r="AM28" s="65">
        <f>IF(AND(Data!$B26=DataOdafim!AM$1,DataOdafim!$A28=Data!$A26),Data!$H26,0)</f>
        <v>0</v>
      </c>
      <c r="AN28" s="65">
        <f>IF(AND(Data!$B26=DataOdafim!AN$1,DataOdafim!$A28=Data!$A26),Data!$H26,0)</f>
        <v>0</v>
      </c>
      <c r="AO28" s="65">
        <f>IF(AND(Data!$B26=DataOdafim!AO$1,DataOdafim!$A28=Data!$A26),Data!$H26,0)</f>
        <v>0</v>
      </c>
      <c r="AP28" s="65">
        <f>IF(AND(Data!$B26=DataOdafim!AP$1,DataOdafim!$A28=Data!$A26),Data!$H26,0)</f>
        <v>0</v>
      </c>
      <c r="AQ28" s="65">
        <f>IF(AND(Data!$B26=DataOdafim!AQ$1,DataOdafim!$A28=Data!$A26),Data!$H26,0)</f>
        <v>0</v>
      </c>
      <c r="AR28" s="65">
        <f>IF(AND(Data!$B26=DataOdafim!AR$1,DataOdafim!$A28=Data!$A26),Data!$H26,0)</f>
        <v>0</v>
      </c>
      <c r="AS28" s="65">
        <f>IF(AND(Data!$B26=DataOdafim!AS$1,DataOdafim!$A28=Data!$A26),Data!$H26,0)</f>
        <v>0</v>
      </c>
      <c r="AT28" s="65">
        <f>IF(AND(Data!$B26=DataOdafim!AT$1,DataOdafim!$A28=Data!$A26),Data!$H26,0)</f>
        <v>0</v>
      </c>
      <c r="AU28" s="65">
        <f>IF(AND(Data!$B26=DataOdafim!AU$1,DataOdafim!$A28=Data!$A26),Data!$H26,0)</f>
        <v>0</v>
      </c>
      <c r="AV28" s="65">
        <f>IF(AND(Data!$B26=DataOdafim!AV$1,DataOdafim!$A28=Data!$A26),Data!$H26,0)</f>
        <v>0</v>
      </c>
      <c r="AW28" s="65">
        <f>IF(AND(Data!$B26=DataOdafim!AW$1,DataOdafim!$A28=Data!$A26),Data!$H26,0)</f>
        <v>0</v>
      </c>
      <c r="AX28" s="65">
        <f>IF(AND(Data!$B26=DataOdafim!AX$1,DataOdafim!$A28=Data!$A26),Data!$H26,0)</f>
        <v>0</v>
      </c>
      <c r="AY28" s="65">
        <f>IF(AND(Data!$B26=DataOdafim!AY$1,DataOdafim!$A28=Data!$A26),Data!$H26,0)</f>
        <v>0</v>
      </c>
      <c r="AZ28" s="65">
        <f>IF(AND(Data!$B26=DataOdafim!AZ$1,DataOdafim!$A28=Data!$A26),Data!$H26,0)</f>
        <v>0</v>
      </c>
      <c r="BA28" s="65">
        <f>IF(AND(Data!$B26=DataOdafim!BA$1,DataOdafim!$A28=Data!$A26),Data!$H26,0)</f>
        <v>0</v>
      </c>
      <c r="BB28" s="65">
        <f>IF(AND(Data!$B26=DataOdafim!BB$1,DataOdafim!$A28=Data!$A26),Data!$H26,0)</f>
        <v>0</v>
      </c>
      <c r="BC28" s="65">
        <f>IF(AND(Data!$B26=DataOdafim!BC$1,DataOdafim!$A28=Data!$A26),Data!$H26,0)</f>
        <v>0</v>
      </c>
      <c r="BD28" s="65">
        <f>IF(AND(Data!$B26=DataOdafim!BD$1,DataOdafim!$A28=Data!$A26),Data!$H26,0)</f>
        <v>0</v>
      </c>
      <c r="BE28" s="65">
        <f>IF(AND(Data!$B26=DataOdafim!BE$1,DataOdafim!$A28=Data!$A26),Data!$H26,0)</f>
        <v>0</v>
      </c>
      <c r="BF28" s="65">
        <f>IF(AND(Data!$B26=DataOdafim!BF$1,DataOdafim!$A28=Data!$A26),Data!$H26,0)</f>
        <v>0</v>
      </c>
      <c r="BG28" s="65">
        <f>IF(AND(Data!$B26=DataOdafim!BG$1,DataOdafim!$A28=Data!$A26),Data!$H26,0)</f>
        <v>0</v>
      </c>
      <c r="BH28" s="65">
        <f>IF(AND(Data!$B26=DataOdafim!BH$1,DataOdafim!$A28=Data!$A26),Data!$H26,0)</f>
        <v>0</v>
      </c>
      <c r="BI28" s="65">
        <f>IF(AND(Data!$B26=DataOdafim!BI$1,DataOdafim!$A28=Data!$A26),Data!$H26,0)</f>
        <v>0</v>
      </c>
      <c r="BJ28" s="65">
        <f>IF(AND(Data!$B26=DataOdafim!BJ$1,DataOdafim!$A28=Data!$A26),Data!$H26,0)</f>
        <v>0</v>
      </c>
    </row>
    <row r="29" spans="1:62" ht="15" x14ac:dyDescent="0.25">
      <c r="A29" s="62">
        <v>26</v>
      </c>
      <c r="B29" s="64" t="str">
        <f>VLOOKUP(A29,Data!A:G,5,FALSE)</f>
        <v>זהות</v>
      </c>
      <c r="C29" s="65">
        <f>IF(AND(Data!$B27=DataOdafim!C$1,DataOdafim!$A29=Data!$A27),Data!$H27,0)</f>
        <v>0</v>
      </c>
      <c r="D29" s="65">
        <f>IF(AND(Data!$B27=DataOdafim!D$1,DataOdafim!$A29=Data!$A27),Data!$H27,0)</f>
        <v>0</v>
      </c>
      <c r="E29" s="65">
        <f>IF(AND(Data!$B27=DataOdafim!E$1,DataOdafim!$A29=Data!$A27),Data!$H27,0)</f>
        <v>0</v>
      </c>
      <c r="F29" s="65">
        <f>IF(AND(Data!$B27=DataOdafim!F$1,DataOdafim!$A29=Data!$A27),Data!$H27,0)</f>
        <v>0</v>
      </c>
      <c r="G29" s="65">
        <f>IF(AND(Data!$B27=DataOdafim!G$1,DataOdafim!$A29=Data!$A27),Data!$H27,0)</f>
        <v>0</v>
      </c>
      <c r="H29" s="65">
        <f>IF(AND(Data!$B27=DataOdafim!H$1,DataOdafim!$A29=Data!$A27),Data!$H27,0)</f>
        <v>0</v>
      </c>
      <c r="I29" s="65">
        <f>IF(AND(Data!$B27=DataOdafim!I$1,DataOdafim!$A29=Data!$A27),Data!$H27,0)</f>
        <v>0</v>
      </c>
      <c r="J29" s="65">
        <f>IF(AND(Data!$B27=DataOdafim!J$1,DataOdafim!$A29=Data!$A27),Data!$H27,0)</f>
        <v>0</v>
      </c>
      <c r="K29" s="65">
        <f>IF(AND(Data!$B27=DataOdafim!K$1,DataOdafim!$A29=Data!$A27),Data!$H27,0)</f>
        <v>0</v>
      </c>
      <c r="L29" s="65">
        <f>IF(AND(Data!$B27=DataOdafim!L$1,DataOdafim!$A29=Data!$A27),Data!$H27,0)</f>
        <v>0</v>
      </c>
      <c r="M29" s="65">
        <f>IF(AND(Data!$B27=DataOdafim!M$1,DataOdafim!$A29=Data!$A27),Data!$H27,0)</f>
        <v>0</v>
      </c>
      <c r="N29" s="65">
        <f>IF(AND(Data!$B27=DataOdafim!N$1,DataOdafim!$A29=Data!$A27),Data!$H27,0)</f>
        <v>0</v>
      </c>
      <c r="O29" s="65">
        <f>IF(AND(Data!$B27=DataOdafim!O$1,DataOdafim!$A29=Data!$A27),Data!$H27,0)</f>
        <v>0</v>
      </c>
      <c r="P29" s="65">
        <f>IF(AND(Data!$B27=DataOdafim!P$1,DataOdafim!$A29=Data!$A27),Data!$H27,0)</f>
        <v>0</v>
      </c>
      <c r="Q29" s="65">
        <f>IF(AND(Data!$B27=DataOdafim!Q$1,DataOdafim!$A29=Data!$A27),Data!$H27,0)</f>
        <v>0</v>
      </c>
      <c r="R29" s="65">
        <f>IF(AND(Data!$B27=DataOdafim!R$1,DataOdafim!$A29=Data!$A27),Data!$H27,0)</f>
        <v>0</v>
      </c>
      <c r="S29" s="65">
        <f>IF(AND(Data!$B27=DataOdafim!S$1,DataOdafim!$A29=Data!$A27),Data!$H27,0)</f>
        <v>0</v>
      </c>
      <c r="T29" s="65">
        <f>IF(AND(Data!$B27=DataOdafim!T$1,DataOdafim!$A29=Data!$A27),Data!$H27,0)</f>
        <v>0</v>
      </c>
      <c r="U29" s="65">
        <f>IF(AND(Data!$B27=DataOdafim!U$1,DataOdafim!$A29=Data!$A27),Data!$H27,0)</f>
        <v>0</v>
      </c>
      <c r="V29" s="65">
        <f>IF(AND(Data!$B27=DataOdafim!V$1,DataOdafim!$A29=Data!$A27),Data!$H27,0)</f>
        <v>0</v>
      </c>
      <c r="W29" s="65">
        <f>IF(AND(Data!$B27=DataOdafim!W$1,DataOdafim!$A29=Data!$A27),Data!$H27,0)</f>
        <v>0</v>
      </c>
      <c r="X29" s="65">
        <f>IF(AND(Data!$B27=DataOdafim!X$1,DataOdafim!$A29=Data!$A27),Data!$H27,0)</f>
        <v>0</v>
      </c>
      <c r="Y29" s="65">
        <f>IF(AND(Data!$B27=DataOdafim!Y$1,DataOdafim!$A29=Data!$A27),Data!$H27,0)</f>
        <v>0</v>
      </c>
      <c r="Z29" s="65">
        <f>IF(AND(Data!$B27=DataOdafim!Z$1,DataOdafim!$A29=Data!$A27),Data!$H27,0)</f>
        <v>0</v>
      </c>
      <c r="AA29" s="65">
        <f>IF(AND(Data!$B27=DataOdafim!AA$1,DataOdafim!$A29=Data!$A27),Data!$H27,0)</f>
        <v>0</v>
      </c>
      <c r="AB29" s="65">
        <f>IF(AND(Data!$B27=DataOdafim!AB$1,DataOdafim!$A29=Data!$A27),Data!$H27,0)</f>
        <v>0</v>
      </c>
      <c r="AC29" s="65">
        <f>IF(AND(Data!$B27=DataOdafim!AC$1,DataOdafim!$A29=Data!$A27),Data!$H27,0)</f>
        <v>0</v>
      </c>
      <c r="AD29" s="65">
        <f>IF(AND(Data!$B27=DataOdafim!AD$1,DataOdafim!$A29=Data!$A27),Data!$H27,0)</f>
        <v>0</v>
      </c>
      <c r="AE29" s="65">
        <f>IF(AND(Data!$B27=DataOdafim!AE$1,DataOdafim!$A29=Data!$A27),Data!$H27,0)</f>
        <v>0</v>
      </c>
      <c r="AF29" s="65">
        <f>IF(AND(Data!$B27=DataOdafim!AF$1,DataOdafim!$A29=Data!$A27),Data!$H27,0)</f>
        <v>0</v>
      </c>
      <c r="AG29" s="65">
        <f>IF(AND(Data!$B27=DataOdafim!AG$1,DataOdafim!$A29=Data!$A27),Data!$H27,0)</f>
        <v>0</v>
      </c>
      <c r="AH29" s="65">
        <f>IF(AND(Data!$B27=DataOdafim!AH$1,DataOdafim!$A29=Data!$A27),Data!$H27,0)</f>
        <v>0</v>
      </c>
      <c r="AI29" s="65">
        <f>IF(AND(Data!$B27=DataOdafim!AI$1,DataOdafim!$A29=Data!$A27),Data!$H27,0)</f>
        <v>0</v>
      </c>
      <c r="AJ29" s="65">
        <f>IF(AND(Data!$B27=DataOdafim!AJ$1,DataOdafim!$A29=Data!$A27),Data!$H27,0)</f>
        <v>0</v>
      </c>
      <c r="AK29" s="65">
        <f>IF(AND(Data!$B27=DataOdafim!AK$1,DataOdafim!$A29=Data!$A27),Data!$H27,0)</f>
        <v>0</v>
      </c>
      <c r="AL29" s="65">
        <f>IF(AND(Data!$B27=DataOdafim!AL$1,DataOdafim!$A29=Data!$A27),Data!$H27,0)</f>
        <v>0</v>
      </c>
      <c r="AM29" s="65">
        <f>IF(AND(Data!$B27=DataOdafim!AM$1,DataOdafim!$A29=Data!$A27),Data!$H27,0)</f>
        <v>0</v>
      </c>
      <c r="AN29" s="65">
        <f>IF(AND(Data!$B27=DataOdafim!AN$1,DataOdafim!$A29=Data!$A27),Data!$H27,0)</f>
        <v>0</v>
      </c>
      <c r="AO29" s="65">
        <f>IF(AND(Data!$B27=DataOdafim!AO$1,DataOdafim!$A29=Data!$A27),Data!$H27,0)</f>
        <v>0</v>
      </c>
      <c r="AP29" s="65">
        <f>IF(AND(Data!$B27=DataOdafim!AP$1,DataOdafim!$A29=Data!$A27),Data!$H27,0)</f>
        <v>0</v>
      </c>
      <c r="AQ29" s="65">
        <f>IF(AND(Data!$B27=DataOdafim!AQ$1,DataOdafim!$A29=Data!$A27),Data!$H27,0)</f>
        <v>0</v>
      </c>
      <c r="AR29" s="65">
        <f>IF(AND(Data!$B27=DataOdafim!AR$1,DataOdafim!$A29=Data!$A27),Data!$H27,0)</f>
        <v>0</v>
      </c>
      <c r="AS29" s="65">
        <f>IF(AND(Data!$B27=DataOdafim!AS$1,DataOdafim!$A29=Data!$A27),Data!$H27,0)</f>
        <v>0</v>
      </c>
      <c r="AT29" s="65">
        <f>IF(AND(Data!$B27=DataOdafim!AT$1,DataOdafim!$A29=Data!$A27),Data!$H27,0)</f>
        <v>0</v>
      </c>
      <c r="AU29" s="65">
        <f>IF(AND(Data!$B27=DataOdafim!AU$1,DataOdafim!$A29=Data!$A27),Data!$H27,0)</f>
        <v>0</v>
      </c>
      <c r="AV29" s="65">
        <f>IF(AND(Data!$B27=DataOdafim!AV$1,DataOdafim!$A29=Data!$A27),Data!$H27,0)</f>
        <v>0</v>
      </c>
      <c r="AW29" s="65">
        <f>IF(AND(Data!$B27=DataOdafim!AW$1,DataOdafim!$A29=Data!$A27),Data!$H27,0)</f>
        <v>0</v>
      </c>
      <c r="AX29" s="65">
        <f>IF(AND(Data!$B27=DataOdafim!AX$1,DataOdafim!$A29=Data!$A27),Data!$H27,0)</f>
        <v>0</v>
      </c>
      <c r="AY29" s="65">
        <f>IF(AND(Data!$B27=DataOdafim!AY$1,DataOdafim!$A29=Data!$A27),Data!$H27,0)</f>
        <v>0</v>
      </c>
      <c r="AZ29" s="65">
        <f>IF(AND(Data!$B27=DataOdafim!AZ$1,DataOdafim!$A29=Data!$A27),Data!$H27,0)</f>
        <v>0</v>
      </c>
      <c r="BA29" s="65">
        <f>IF(AND(Data!$B27=DataOdafim!BA$1,DataOdafim!$A29=Data!$A27),Data!$H27,0)</f>
        <v>0</v>
      </c>
      <c r="BB29" s="65">
        <f>IF(AND(Data!$B27=DataOdafim!BB$1,DataOdafim!$A29=Data!$A27),Data!$H27,0)</f>
        <v>0</v>
      </c>
      <c r="BC29" s="65">
        <f>IF(AND(Data!$B27=DataOdafim!BC$1,DataOdafim!$A29=Data!$A27),Data!$H27,0)</f>
        <v>0</v>
      </c>
      <c r="BD29" s="65">
        <f>IF(AND(Data!$B27=DataOdafim!BD$1,DataOdafim!$A29=Data!$A27),Data!$H27,0)</f>
        <v>0</v>
      </c>
      <c r="BE29" s="65">
        <f>IF(AND(Data!$B27=DataOdafim!BE$1,DataOdafim!$A29=Data!$A27),Data!$H27,0)</f>
        <v>0</v>
      </c>
      <c r="BF29" s="65">
        <f>IF(AND(Data!$B27=DataOdafim!BF$1,DataOdafim!$A29=Data!$A27),Data!$H27,0)</f>
        <v>0</v>
      </c>
      <c r="BG29" s="65">
        <f>IF(AND(Data!$B27=DataOdafim!BG$1,DataOdafim!$A29=Data!$A27),Data!$H27,0)</f>
        <v>0</v>
      </c>
      <c r="BH29" s="65">
        <f>IF(AND(Data!$B27=DataOdafim!BH$1,DataOdafim!$A29=Data!$A27),Data!$H27,0)</f>
        <v>0</v>
      </c>
      <c r="BI29" s="65">
        <f>IF(AND(Data!$B27=DataOdafim!BI$1,DataOdafim!$A29=Data!$A27),Data!$H27,0)</f>
        <v>0</v>
      </c>
      <c r="BJ29" s="65">
        <f>IF(AND(Data!$B27=DataOdafim!BJ$1,DataOdafim!$A29=Data!$A27),Data!$H27,0)</f>
        <v>0</v>
      </c>
    </row>
    <row r="30" spans="1:62" ht="15" x14ac:dyDescent="0.25">
      <c r="A30" s="62">
        <v>27</v>
      </c>
      <c r="B30" s="64" t="str">
        <f>VLOOKUP(A30,Data!A:G,5,FALSE)</f>
        <v>כ.האדם</v>
      </c>
      <c r="C30" s="65">
        <f>IF(AND(Data!$B28=DataOdafim!C$1,DataOdafim!$A30=Data!$A28),Data!$H28,0)</f>
        <v>0</v>
      </c>
      <c r="D30" s="65">
        <f>IF(AND(Data!$B28=DataOdafim!D$1,DataOdafim!$A30=Data!$A28),Data!$H28,0)</f>
        <v>0</v>
      </c>
      <c r="E30" s="65">
        <f>IF(AND(Data!$B28=DataOdafim!E$1,DataOdafim!$A30=Data!$A28),Data!$H28,0)</f>
        <v>0</v>
      </c>
      <c r="F30" s="65">
        <f>IF(AND(Data!$B28=DataOdafim!F$1,DataOdafim!$A30=Data!$A28),Data!$H28,0)</f>
        <v>0</v>
      </c>
      <c r="G30" s="65">
        <f>IF(AND(Data!$B28=DataOdafim!G$1,DataOdafim!$A30=Data!$A28),Data!$H28,0)</f>
        <v>0</v>
      </c>
      <c r="H30" s="65">
        <f>IF(AND(Data!$B28=DataOdafim!H$1,DataOdafim!$A30=Data!$A28),Data!$H28,0)</f>
        <v>0</v>
      </c>
      <c r="I30" s="65">
        <f>IF(AND(Data!$B28=DataOdafim!I$1,DataOdafim!$A30=Data!$A28),Data!$H28,0)</f>
        <v>0</v>
      </c>
      <c r="J30" s="65">
        <f>IF(AND(Data!$B28=DataOdafim!J$1,DataOdafim!$A30=Data!$A28),Data!$H28,0)</f>
        <v>0</v>
      </c>
      <c r="K30" s="65">
        <f>IF(AND(Data!$B28=DataOdafim!K$1,DataOdafim!$A30=Data!$A28),Data!$H28,0)</f>
        <v>0</v>
      </c>
      <c r="L30" s="65">
        <f>IF(AND(Data!$B28=DataOdafim!L$1,DataOdafim!$A30=Data!$A28),Data!$H28,0)</f>
        <v>0</v>
      </c>
      <c r="M30" s="65">
        <f>IF(AND(Data!$B28=DataOdafim!M$1,DataOdafim!$A30=Data!$A28),Data!$H28,0)</f>
        <v>0</v>
      </c>
      <c r="N30" s="65">
        <f>IF(AND(Data!$B28=DataOdafim!N$1,DataOdafim!$A30=Data!$A28),Data!$H28,0)</f>
        <v>0</v>
      </c>
      <c r="O30" s="65">
        <f>IF(AND(Data!$B28=DataOdafim!O$1,DataOdafim!$A30=Data!$A28),Data!$H28,0)</f>
        <v>0</v>
      </c>
      <c r="P30" s="65">
        <f>IF(AND(Data!$B28=DataOdafim!P$1,DataOdafim!$A30=Data!$A28),Data!$H28,0)</f>
        <v>0</v>
      </c>
      <c r="Q30" s="65">
        <f>IF(AND(Data!$B28=DataOdafim!Q$1,DataOdafim!$A30=Data!$A28),Data!$H28,0)</f>
        <v>0</v>
      </c>
      <c r="R30" s="65">
        <f>IF(AND(Data!$B28=DataOdafim!R$1,DataOdafim!$A30=Data!$A28),Data!$H28,0)</f>
        <v>0</v>
      </c>
      <c r="S30" s="65">
        <f>IF(AND(Data!$B28=DataOdafim!S$1,DataOdafim!$A30=Data!$A28),Data!$H28,0)</f>
        <v>0</v>
      </c>
      <c r="T30" s="65">
        <f>IF(AND(Data!$B28=DataOdafim!T$1,DataOdafim!$A30=Data!$A28),Data!$H28,0)</f>
        <v>0</v>
      </c>
      <c r="U30" s="65">
        <f>IF(AND(Data!$B28=DataOdafim!U$1,DataOdafim!$A30=Data!$A28),Data!$H28,0)</f>
        <v>0</v>
      </c>
      <c r="V30" s="65">
        <f>IF(AND(Data!$B28=DataOdafim!V$1,DataOdafim!$A30=Data!$A28),Data!$H28,0)</f>
        <v>0</v>
      </c>
      <c r="W30" s="65">
        <f>IF(AND(Data!$B28=DataOdafim!W$1,DataOdafim!$A30=Data!$A28),Data!$H28,0)</f>
        <v>0</v>
      </c>
      <c r="X30" s="65">
        <f>IF(AND(Data!$B28=DataOdafim!X$1,DataOdafim!$A30=Data!$A28),Data!$H28,0)</f>
        <v>0</v>
      </c>
      <c r="Y30" s="65">
        <f>IF(AND(Data!$B28=DataOdafim!Y$1,DataOdafim!$A30=Data!$A28),Data!$H28,0)</f>
        <v>0</v>
      </c>
      <c r="Z30" s="65">
        <f>IF(AND(Data!$B28=DataOdafim!Z$1,DataOdafim!$A30=Data!$A28),Data!$H28,0)</f>
        <v>0</v>
      </c>
      <c r="AA30" s="65">
        <f>IF(AND(Data!$B28=DataOdafim!AA$1,DataOdafim!$A30=Data!$A28),Data!$H28,0)</f>
        <v>0</v>
      </c>
      <c r="AB30" s="65">
        <f>IF(AND(Data!$B28=DataOdafim!AB$1,DataOdafim!$A30=Data!$A28),Data!$H28,0)</f>
        <v>0</v>
      </c>
      <c r="AC30" s="65">
        <f>IF(AND(Data!$B28=DataOdafim!AC$1,DataOdafim!$A30=Data!$A28),Data!$H28,0)</f>
        <v>0</v>
      </c>
      <c r="AD30" s="65">
        <f>IF(AND(Data!$B28=DataOdafim!AD$1,DataOdafim!$A30=Data!$A28),Data!$H28,0)</f>
        <v>0</v>
      </c>
      <c r="AE30" s="65">
        <f>IF(AND(Data!$B28=DataOdafim!AE$1,DataOdafim!$A30=Data!$A28),Data!$H28,0)</f>
        <v>0</v>
      </c>
      <c r="AF30" s="65">
        <f>IF(AND(Data!$B28=DataOdafim!AF$1,DataOdafim!$A30=Data!$A28),Data!$H28,0)</f>
        <v>0</v>
      </c>
      <c r="AG30" s="65">
        <f>IF(AND(Data!$B28=DataOdafim!AG$1,DataOdafim!$A30=Data!$A28),Data!$H28,0)</f>
        <v>0</v>
      </c>
      <c r="AH30" s="65">
        <f>IF(AND(Data!$B28=DataOdafim!AH$1,DataOdafim!$A30=Data!$A28),Data!$H28,0)</f>
        <v>0</v>
      </c>
      <c r="AI30" s="65">
        <f>IF(AND(Data!$B28=DataOdafim!AI$1,DataOdafim!$A30=Data!$A28),Data!$H28,0)</f>
        <v>0</v>
      </c>
      <c r="AJ30" s="65">
        <f>IF(AND(Data!$B28=DataOdafim!AJ$1,DataOdafim!$A30=Data!$A28),Data!$H28,0)</f>
        <v>0</v>
      </c>
      <c r="AK30" s="65">
        <f>IF(AND(Data!$B28=DataOdafim!AK$1,DataOdafim!$A30=Data!$A28),Data!$H28,0)</f>
        <v>0</v>
      </c>
      <c r="AL30" s="65">
        <f>IF(AND(Data!$B28=DataOdafim!AL$1,DataOdafim!$A30=Data!$A28),Data!$H28,0)</f>
        <v>0</v>
      </c>
      <c r="AM30" s="65">
        <f>IF(AND(Data!$B28=DataOdafim!AM$1,DataOdafim!$A30=Data!$A28),Data!$H28,0)</f>
        <v>0</v>
      </c>
      <c r="AN30" s="65">
        <f>IF(AND(Data!$B28=DataOdafim!AN$1,DataOdafim!$A30=Data!$A28),Data!$H28,0)</f>
        <v>0</v>
      </c>
      <c r="AO30" s="65">
        <f>IF(AND(Data!$B28=DataOdafim!AO$1,DataOdafim!$A30=Data!$A28),Data!$H28,0)</f>
        <v>0</v>
      </c>
      <c r="AP30" s="65">
        <f>IF(AND(Data!$B28=DataOdafim!AP$1,DataOdafim!$A30=Data!$A28),Data!$H28,0)</f>
        <v>0</v>
      </c>
      <c r="AQ30" s="65">
        <f>IF(AND(Data!$B28=DataOdafim!AQ$1,DataOdafim!$A30=Data!$A28),Data!$H28,0)</f>
        <v>0</v>
      </c>
      <c r="AR30" s="65">
        <f>IF(AND(Data!$B28=DataOdafim!AR$1,DataOdafim!$A30=Data!$A28),Data!$H28,0)</f>
        <v>0</v>
      </c>
      <c r="AS30" s="65">
        <f>IF(AND(Data!$B28=DataOdafim!AS$1,DataOdafim!$A30=Data!$A28),Data!$H28,0)</f>
        <v>0</v>
      </c>
      <c r="AT30" s="65">
        <f>IF(AND(Data!$B28=DataOdafim!AT$1,DataOdafim!$A30=Data!$A28),Data!$H28,0)</f>
        <v>0</v>
      </c>
      <c r="AU30" s="65">
        <f>IF(AND(Data!$B28=DataOdafim!AU$1,DataOdafim!$A30=Data!$A28),Data!$H28,0)</f>
        <v>0</v>
      </c>
      <c r="AV30" s="65">
        <f>IF(AND(Data!$B28=DataOdafim!AV$1,DataOdafim!$A30=Data!$A28),Data!$H28,0)</f>
        <v>0</v>
      </c>
      <c r="AW30" s="65">
        <f>IF(AND(Data!$B28=DataOdafim!AW$1,DataOdafim!$A30=Data!$A28),Data!$H28,0)</f>
        <v>0</v>
      </c>
      <c r="AX30" s="65">
        <f>IF(AND(Data!$B28=DataOdafim!AX$1,DataOdafim!$A30=Data!$A28),Data!$H28,0)</f>
        <v>0</v>
      </c>
      <c r="AY30" s="65">
        <f>IF(AND(Data!$B28=DataOdafim!AY$1,DataOdafim!$A30=Data!$A28),Data!$H28,0)</f>
        <v>0</v>
      </c>
      <c r="AZ30" s="65">
        <f>IF(AND(Data!$B28=DataOdafim!AZ$1,DataOdafim!$A30=Data!$A28),Data!$H28,0)</f>
        <v>0</v>
      </c>
      <c r="BA30" s="65">
        <f>IF(AND(Data!$B28=DataOdafim!BA$1,DataOdafim!$A30=Data!$A28),Data!$H28,0)</f>
        <v>0</v>
      </c>
      <c r="BB30" s="65">
        <f>IF(AND(Data!$B28=DataOdafim!BB$1,DataOdafim!$A30=Data!$A28),Data!$H28,0)</f>
        <v>0</v>
      </c>
      <c r="BC30" s="65">
        <f>IF(AND(Data!$B28=DataOdafim!BC$1,DataOdafim!$A30=Data!$A28),Data!$H28,0)</f>
        <v>0</v>
      </c>
      <c r="BD30" s="65">
        <f>IF(AND(Data!$B28=DataOdafim!BD$1,DataOdafim!$A30=Data!$A28),Data!$H28,0)</f>
        <v>0</v>
      </c>
      <c r="BE30" s="65">
        <f>IF(AND(Data!$B28=DataOdafim!BE$1,DataOdafim!$A30=Data!$A28),Data!$H28,0)</f>
        <v>0</v>
      </c>
      <c r="BF30" s="65">
        <f>IF(AND(Data!$B28=DataOdafim!BF$1,DataOdafim!$A30=Data!$A28),Data!$H28,0)</f>
        <v>0</v>
      </c>
      <c r="BG30" s="65">
        <f>IF(AND(Data!$B28=DataOdafim!BG$1,DataOdafim!$A30=Data!$A28),Data!$H28,0)</f>
        <v>0</v>
      </c>
      <c r="BH30" s="65">
        <f>IF(AND(Data!$B28=DataOdafim!BH$1,DataOdafim!$A30=Data!$A28),Data!$H28,0)</f>
        <v>0</v>
      </c>
      <c r="BI30" s="65">
        <f>IF(AND(Data!$B28=DataOdafim!BI$1,DataOdafim!$A30=Data!$A28),Data!$H28,0)</f>
        <v>0</v>
      </c>
      <c r="BJ30" s="65">
        <f>IF(AND(Data!$B28=DataOdafim!BJ$1,DataOdafim!$A30=Data!$A28),Data!$H28,0)</f>
        <v>0</v>
      </c>
    </row>
    <row r="31" spans="1:62" ht="15" x14ac:dyDescent="0.25">
      <c r="A31" s="62">
        <v>28</v>
      </c>
      <c r="B31" s="64" t="str">
        <f>VLOOKUP(A31,Data!A:G,5,FALSE)</f>
        <v>כ.ושיוויון</v>
      </c>
      <c r="C31" s="65">
        <f>IF(AND(Data!$B29=DataOdafim!C$1,DataOdafim!$A31=Data!$A29),Data!$H29,0)</f>
        <v>0</v>
      </c>
      <c r="D31" s="65">
        <f>IF(AND(Data!$B29=DataOdafim!D$1,DataOdafim!$A31=Data!$A29),Data!$H29,0)</f>
        <v>0</v>
      </c>
      <c r="E31" s="65">
        <f>IF(AND(Data!$B29=DataOdafim!E$1,DataOdafim!$A31=Data!$A29),Data!$H29,0)</f>
        <v>0</v>
      </c>
      <c r="F31" s="65">
        <f>IF(AND(Data!$B29=DataOdafim!F$1,DataOdafim!$A31=Data!$A29),Data!$H29,0)</f>
        <v>0</v>
      </c>
      <c r="G31" s="65">
        <f>IF(AND(Data!$B29=DataOdafim!G$1,DataOdafim!$A31=Data!$A29),Data!$H29,0)</f>
        <v>0</v>
      </c>
      <c r="H31" s="65">
        <f>IF(AND(Data!$B29=DataOdafim!H$1,DataOdafim!$A31=Data!$A29),Data!$H29,0)</f>
        <v>0</v>
      </c>
      <c r="I31" s="65">
        <f>IF(AND(Data!$B29=DataOdafim!I$1,DataOdafim!$A31=Data!$A29),Data!$H29,0)</f>
        <v>0</v>
      </c>
      <c r="J31" s="65">
        <f>IF(AND(Data!$B29=DataOdafim!J$1,DataOdafim!$A31=Data!$A29),Data!$H29,0)</f>
        <v>0</v>
      </c>
      <c r="K31" s="65">
        <f>IF(AND(Data!$B29=DataOdafim!K$1,DataOdafim!$A31=Data!$A29),Data!$H29,0)</f>
        <v>0</v>
      </c>
      <c r="L31" s="65">
        <f>IF(AND(Data!$B29=DataOdafim!L$1,DataOdafim!$A31=Data!$A29),Data!$H29,0)</f>
        <v>0</v>
      </c>
      <c r="M31" s="65">
        <f>IF(AND(Data!$B29=DataOdafim!M$1,DataOdafim!$A31=Data!$A29),Data!$H29,0)</f>
        <v>0</v>
      </c>
      <c r="N31" s="65">
        <f>IF(AND(Data!$B29=DataOdafim!N$1,DataOdafim!$A31=Data!$A29),Data!$H29,0)</f>
        <v>0</v>
      </c>
      <c r="O31" s="65">
        <f>IF(AND(Data!$B29=DataOdafim!O$1,DataOdafim!$A31=Data!$A29),Data!$H29,0)</f>
        <v>0</v>
      </c>
      <c r="P31" s="65">
        <f>IF(AND(Data!$B29=DataOdafim!P$1,DataOdafim!$A31=Data!$A29),Data!$H29,0)</f>
        <v>0</v>
      </c>
      <c r="Q31" s="65">
        <f>IF(AND(Data!$B29=DataOdafim!Q$1,DataOdafim!$A31=Data!$A29),Data!$H29,0)</f>
        <v>0</v>
      </c>
      <c r="R31" s="65">
        <f>IF(AND(Data!$B29=DataOdafim!R$1,DataOdafim!$A31=Data!$A29),Data!$H29,0)</f>
        <v>0</v>
      </c>
      <c r="S31" s="65">
        <f>IF(AND(Data!$B29=DataOdafim!S$1,DataOdafim!$A31=Data!$A29),Data!$H29,0)</f>
        <v>0</v>
      </c>
      <c r="T31" s="65">
        <f>IF(AND(Data!$B29=DataOdafim!T$1,DataOdafim!$A31=Data!$A29),Data!$H29,0)</f>
        <v>0</v>
      </c>
      <c r="U31" s="65">
        <f>IF(AND(Data!$B29=DataOdafim!U$1,DataOdafim!$A31=Data!$A29),Data!$H29,0)</f>
        <v>0</v>
      </c>
      <c r="V31" s="65">
        <f>IF(AND(Data!$B29=DataOdafim!V$1,DataOdafim!$A31=Data!$A29),Data!$H29,0)</f>
        <v>0</v>
      </c>
      <c r="W31" s="65">
        <f>IF(AND(Data!$B29=DataOdafim!W$1,DataOdafim!$A31=Data!$A29),Data!$H29,0)</f>
        <v>0</v>
      </c>
      <c r="X31" s="65">
        <f>IF(AND(Data!$B29=DataOdafim!X$1,DataOdafim!$A31=Data!$A29),Data!$H29,0)</f>
        <v>0</v>
      </c>
      <c r="Y31" s="65">
        <f>IF(AND(Data!$B29=DataOdafim!Y$1,DataOdafim!$A31=Data!$A29),Data!$H29,0)</f>
        <v>0</v>
      </c>
      <c r="Z31" s="65">
        <f>IF(AND(Data!$B29=DataOdafim!Z$1,DataOdafim!$A31=Data!$A29),Data!$H29,0)</f>
        <v>0</v>
      </c>
      <c r="AA31" s="65">
        <f>IF(AND(Data!$B29=DataOdafim!AA$1,DataOdafim!$A31=Data!$A29),Data!$H29,0)</f>
        <v>0</v>
      </c>
      <c r="AB31" s="65">
        <f>IF(AND(Data!$B29=DataOdafim!AB$1,DataOdafim!$A31=Data!$A29),Data!$H29,0)</f>
        <v>0</v>
      </c>
      <c r="AC31" s="65">
        <f>IF(AND(Data!$B29=DataOdafim!AC$1,DataOdafim!$A31=Data!$A29),Data!$H29,0)</f>
        <v>0</v>
      </c>
      <c r="AD31" s="65">
        <f>IF(AND(Data!$B29=DataOdafim!AD$1,DataOdafim!$A31=Data!$A29),Data!$H29,0)</f>
        <v>0</v>
      </c>
      <c r="AE31" s="65">
        <f>IF(AND(Data!$B29=DataOdafim!AE$1,DataOdafim!$A31=Data!$A29),Data!$H29,0)</f>
        <v>0</v>
      </c>
      <c r="AF31" s="65">
        <f>IF(AND(Data!$B29=DataOdafim!AF$1,DataOdafim!$A31=Data!$A29),Data!$H29,0)</f>
        <v>0</v>
      </c>
      <c r="AG31" s="65">
        <f>IF(AND(Data!$B29=DataOdafim!AG$1,DataOdafim!$A31=Data!$A29),Data!$H29,0)</f>
        <v>0</v>
      </c>
      <c r="AH31" s="65">
        <f>IF(AND(Data!$B29=DataOdafim!AH$1,DataOdafim!$A31=Data!$A29),Data!$H29,0)</f>
        <v>0</v>
      </c>
      <c r="AI31" s="65">
        <f>IF(AND(Data!$B29=DataOdafim!AI$1,DataOdafim!$A31=Data!$A29),Data!$H29,0)</f>
        <v>0</v>
      </c>
      <c r="AJ31" s="65">
        <f>IF(AND(Data!$B29=DataOdafim!AJ$1,DataOdafim!$A31=Data!$A29),Data!$H29,0)</f>
        <v>0</v>
      </c>
      <c r="AK31" s="65">
        <f>IF(AND(Data!$B29=DataOdafim!AK$1,DataOdafim!$A31=Data!$A29),Data!$H29,0)</f>
        <v>0</v>
      </c>
      <c r="AL31" s="65">
        <f>IF(AND(Data!$B29=DataOdafim!AL$1,DataOdafim!$A31=Data!$A29),Data!$H29,0)</f>
        <v>0</v>
      </c>
      <c r="AM31" s="65">
        <f>IF(AND(Data!$B29=DataOdafim!AM$1,DataOdafim!$A31=Data!$A29),Data!$H29,0)</f>
        <v>0</v>
      </c>
      <c r="AN31" s="65">
        <f>IF(AND(Data!$B29=DataOdafim!AN$1,DataOdafim!$A31=Data!$A29),Data!$H29,0)</f>
        <v>0</v>
      </c>
      <c r="AO31" s="65">
        <f>IF(AND(Data!$B29=DataOdafim!AO$1,DataOdafim!$A31=Data!$A29),Data!$H29,0)</f>
        <v>0</v>
      </c>
      <c r="AP31" s="65">
        <f>IF(AND(Data!$B29=DataOdafim!AP$1,DataOdafim!$A31=Data!$A29),Data!$H29,0)</f>
        <v>0</v>
      </c>
      <c r="AQ31" s="65">
        <f>IF(AND(Data!$B29=DataOdafim!AQ$1,DataOdafim!$A31=Data!$A29),Data!$H29,0)</f>
        <v>0</v>
      </c>
      <c r="AR31" s="65">
        <f>IF(AND(Data!$B29=DataOdafim!AR$1,DataOdafim!$A31=Data!$A29),Data!$H29,0)</f>
        <v>0</v>
      </c>
      <c r="AS31" s="65">
        <f>IF(AND(Data!$B29=DataOdafim!AS$1,DataOdafim!$A31=Data!$A29),Data!$H29,0)</f>
        <v>0</v>
      </c>
      <c r="AT31" s="65">
        <f>IF(AND(Data!$B29=DataOdafim!AT$1,DataOdafim!$A31=Data!$A29),Data!$H29,0)</f>
        <v>0</v>
      </c>
      <c r="AU31" s="65">
        <f>IF(AND(Data!$B29=DataOdafim!AU$1,DataOdafim!$A31=Data!$A29),Data!$H29,0)</f>
        <v>0</v>
      </c>
      <c r="AV31" s="65">
        <f>IF(AND(Data!$B29=DataOdafim!AV$1,DataOdafim!$A31=Data!$A29),Data!$H29,0)</f>
        <v>0</v>
      </c>
      <c r="AW31" s="65">
        <f>IF(AND(Data!$B29=DataOdafim!AW$1,DataOdafim!$A31=Data!$A29),Data!$H29,0)</f>
        <v>0</v>
      </c>
      <c r="AX31" s="65">
        <f>IF(AND(Data!$B29=DataOdafim!AX$1,DataOdafim!$A31=Data!$A29),Data!$H29,0)</f>
        <v>0</v>
      </c>
      <c r="AY31" s="65">
        <f>IF(AND(Data!$B29=DataOdafim!AY$1,DataOdafim!$A31=Data!$A29),Data!$H29,0)</f>
        <v>0</v>
      </c>
      <c r="AZ31" s="65">
        <f>IF(AND(Data!$B29=DataOdafim!AZ$1,DataOdafim!$A31=Data!$A29),Data!$H29,0)</f>
        <v>0</v>
      </c>
      <c r="BA31" s="65">
        <f>IF(AND(Data!$B29=DataOdafim!BA$1,DataOdafim!$A31=Data!$A29),Data!$H29,0)</f>
        <v>0</v>
      </c>
      <c r="BB31" s="65">
        <f>IF(AND(Data!$B29=DataOdafim!BB$1,DataOdafim!$A31=Data!$A29),Data!$H29,0)</f>
        <v>0</v>
      </c>
      <c r="BC31" s="65">
        <f>IF(AND(Data!$B29=DataOdafim!BC$1,DataOdafim!$A31=Data!$A29),Data!$H29,0)</f>
        <v>0</v>
      </c>
      <c r="BD31" s="65">
        <f>IF(AND(Data!$B29=DataOdafim!BD$1,DataOdafim!$A31=Data!$A29),Data!$H29,0)</f>
        <v>0</v>
      </c>
      <c r="BE31" s="65">
        <f>IF(AND(Data!$B29=DataOdafim!BE$1,DataOdafim!$A31=Data!$A29),Data!$H29,0)</f>
        <v>0</v>
      </c>
      <c r="BF31" s="65">
        <f>IF(AND(Data!$B29=DataOdafim!BF$1,DataOdafim!$A31=Data!$A29),Data!$H29,0)</f>
        <v>0</v>
      </c>
      <c r="BG31" s="65">
        <f>IF(AND(Data!$B29=DataOdafim!BG$1,DataOdafim!$A31=Data!$A29),Data!$H29,0)</f>
        <v>0</v>
      </c>
      <c r="BH31" s="65">
        <f>IF(AND(Data!$B29=DataOdafim!BH$1,DataOdafim!$A31=Data!$A29),Data!$H29,0)</f>
        <v>0</v>
      </c>
      <c r="BI31" s="65">
        <f>IF(AND(Data!$B29=DataOdafim!BI$1,DataOdafim!$A31=Data!$A29),Data!$H29,0)</f>
        <v>0</v>
      </c>
      <c r="BJ31" s="65">
        <f>IF(AND(Data!$B29=DataOdafim!BJ$1,DataOdafim!$A31=Data!$A29),Data!$H29,0)</f>
        <v>0</v>
      </c>
    </row>
    <row r="32" spans="1:62" ht="15" x14ac:dyDescent="0.25">
      <c r="A32" s="62">
        <v>29</v>
      </c>
      <c r="B32" s="64" t="str">
        <f>VLOOKUP(A32,Data!A:G,5,FALSE)</f>
        <v>מהתחלה</v>
      </c>
      <c r="C32" s="65">
        <f>IF(AND(Data!$B30=DataOdafim!C$1,DataOdafim!$A32=Data!$A30),Data!$H30,0)</f>
        <v>0</v>
      </c>
      <c r="D32" s="65">
        <f>IF(AND(Data!$B30=DataOdafim!D$1,DataOdafim!$A32=Data!$A30),Data!$H30,0)</f>
        <v>0</v>
      </c>
      <c r="E32" s="65">
        <f>IF(AND(Data!$B30=DataOdafim!E$1,DataOdafim!$A32=Data!$A30),Data!$H30,0)</f>
        <v>0</v>
      </c>
      <c r="F32" s="65">
        <f>IF(AND(Data!$B30=DataOdafim!F$1,DataOdafim!$A32=Data!$A30),Data!$H30,0)</f>
        <v>0</v>
      </c>
      <c r="G32" s="65">
        <f>IF(AND(Data!$B30=DataOdafim!G$1,DataOdafim!$A32=Data!$A30),Data!$H30,0)</f>
        <v>0</v>
      </c>
      <c r="H32" s="65">
        <f>IF(AND(Data!$B30=DataOdafim!H$1,DataOdafim!$A32=Data!$A30),Data!$H30,0)</f>
        <v>0</v>
      </c>
      <c r="I32" s="65">
        <f>IF(AND(Data!$B30=DataOdafim!I$1,DataOdafim!$A32=Data!$A30),Data!$H30,0)</f>
        <v>0</v>
      </c>
      <c r="J32" s="65">
        <f>IF(AND(Data!$B30=DataOdafim!J$1,DataOdafim!$A32=Data!$A30),Data!$H30,0)</f>
        <v>0</v>
      </c>
      <c r="K32" s="65">
        <f>IF(AND(Data!$B30=DataOdafim!K$1,DataOdafim!$A32=Data!$A30),Data!$H30,0)</f>
        <v>0</v>
      </c>
      <c r="L32" s="65">
        <f>IF(AND(Data!$B30=DataOdafim!L$1,DataOdafim!$A32=Data!$A30),Data!$H30,0)</f>
        <v>0</v>
      </c>
      <c r="M32" s="65">
        <f>IF(AND(Data!$B30=DataOdafim!M$1,DataOdafim!$A32=Data!$A30),Data!$H30,0)</f>
        <v>0</v>
      </c>
      <c r="N32" s="65">
        <f>IF(AND(Data!$B30=DataOdafim!N$1,DataOdafim!$A32=Data!$A30),Data!$H30,0)</f>
        <v>0</v>
      </c>
      <c r="O32" s="65">
        <f>IF(AND(Data!$B30=DataOdafim!O$1,DataOdafim!$A32=Data!$A30),Data!$H30,0)</f>
        <v>0</v>
      </c>
      <c r="P32" s="65">
        <f>IF(AND(Data!$B30=DataOdafim!P$1,DataOdafim!$A32=Data!$A30),Data!$H30,0)</f>
        <v>0</v>
      </c>
      <c r="Q32" s="65">
        <f>IF(AND(Data!$B30=DataOdafim!Q$1,DataOdafim!$A32=Data!$A30),Data!$H30,0)</f>
        <v>0</v>
      </c>
      <c r="R32" s="65">
        <f>IF(AND(Data!$B30=DataOdafim!R$1,DataOdafim!$A32=Data!$A30),Data!$H30,0)</f>
        <v>0</v>
      </c>
      <c r="S32" s="65">
        <f>IF(AND(Data!$B30=DataOdafim!S$1,DataOdafim!$A32=Data!$A30),Data!$H30,0)</f>
        <v>0</v>
      </c>
      <c r="T32" s="65">
        <f>IF(AND(Data!$B30=DataOdafim!T$1,DataOdafim!$A32=Data!$A30),Data!$H30,0)</f>
        <v>0</v>
      </c>
      <c r="U32" s="65">
        <f>IF(AND(Data!$B30=DataOdafim!U$1,DataOdafim!$A32=Data!$A30),Data!$H30,0)</f>
        <v>0</v>
      </c>
      <c r="V32" s="65">
        <f>IF(AND(Data!$B30=DataOdafim!V$1,DataOdafim!$A32=Data!$A30),Data!$H30,0)</f>
        <v>0</v>
      </c>
      <c r="W32" s="65">
        <f>IF(AND(Data!$B30=DataOdafim!W$1,DataOdafim!$A32=Data!$A30),Data!$H30,0)</f>
        <v>0</v>
      </c>
      <c r="X32" s="65">
        <f>IF(AND(Data!$B30=DataOdafim!X$1,DataOdafim!$A32=Data!$A30),Data!$H30,0)</f>
        <v>0</v>
      </c>
      <c r="Y32" s="65">
        <f>IF(AND(Data!$B30=DataOdafim!Y$1,DataOdafim!$A32=Data!$A30),Data!$H30,0)</f>
        <v>0</v>
      </c>
      <c r="Z32" s="65">
        <f>IF(AND(Data!$B30=DataOdafim!Z$1,DataOdafim!$A32=Data!$A30),Data!$H30,0)</f>
        <v>0</v>
      </c>
      <c r="AA32" s="65">
        <f>IF(AND(Data!$B30=DataOdafim!AA$1,DataOdafim!$A32=Data!$A30),Data!$H30,0)</f>
        <v>0</v>
      </c>
      <c r="AB32" s="65">
        <f>IF(AND(Data!$B30=DataOdafim!AB$1,DataOdafim!$A32=Data!$A30),Data!$H30,0)</f>
        <v>0</v>
      </c>
      <c r="AC32" s="65">
        <f>IF(AND(Data!$B30=DataOdafim!AC$1,DataOdafim!$A32=Data!$A30),Data!$H30,0)</f>
        <v>0</v>
      </c>
      <c r="AD32" s="65">
        <f>IF(AND(Data!$B30=DataOdafim!AD$1,DataOdafim!$A32=Data!$A30),Data!$H30,0)</f>
        <v>0</v>
      </c>
      <c r="AE32" s="65">
        <f>IF(AND(Data!$B30=DataOdafim!AE$1,DataOdafim!$A32=Data!$A30),Data!$H30,0)</f>
        <v>0</v>
      </c>
      <c r="AF32" s="65">
        <f>IF(AND(Data!$B30=DataOdafim!AF$1,DataOdafim!$A32=Data!$A30),Data!$H30,0)</f>
        <v>0</v>
      </c>
      <c r="AG32" s="65">
        <f>IF(AND(Data!$B30=DataOdafim!AG$1,DataOdafim!$A32=Data!$A30),Data!$H30,0)</f>
        <v>0</v>
      </c>
      <c r="AH32" s="65">
        <f>IF(AND(Data!$B30=DataOdafim!AH$1,DataOdafim!$A32=Data!$A30),Data!$H30,0)</f>
        <v>0</v>
      </c>
      <c r="AI32" s="65">
        <f>IF(AND(Data!$B30=DataOdafim!AI$1,DataOdafim!$A32=Data!$A30),Data!$H30,0)</f>
        <v>0</v>
      </c>
      <c r="AJ32" s="65">
        <f>IF(AND(Data!$B30=DataOdafim!AJ$1,DataOdafim!$A32=Data!$A30),Data!$H30,0)</f>
        <v>0</v>
      </c>
      <c r="AK32" s="65">
        <f>IF(AND(Data!$B30=DataOdafim!AK$1,DataOdafim!$A32=Data!$A30),Data!$H30,0)</f>
        <v>0</v>
      </c>
      <c r="AL32" s="65">
        <f>IF(AND(Data!$B30=DataOdafim!AL$1,DataOdafim!$A32=Data!$A30),Data!$H30,0)</f>
        <v>0</v>
      </c>
      <c r="AM32" s="65">
        <f>IF(AND(Data!$B30=DataOdafim!AM$1,DataOdafim!$A32=Data!$A30),Data!$H30,0)</f>
        <v>0</v>
      </c>
      <c r="AN32" s="65">
        <f>IF(AND(Data!$B30=DataOdafim!AN$1,DataOdafim!$A32=Data!$A30),Data!$H30,0)</f>
        <v>0</v>
      </c>
      <c r="AO32" s="65">
        <f>IF(AND(Data!$B30=DataOdafim!AO$1,DataOdafim!$A32=Data!$A30),Data!$H30,0)</f>
        <v>0</v>
      </c>
      <c r="AP32" s="65">
        <f>IF(AND(Data!$B30=DataOdafim!AP$1,DataOdafim!$A32=Data!$A30),Data!$H30,0)</f>
        <v>0</v>
      </c>
      <c r="AQ32" s="65">
        <f>IF(AND(Data!$B30=DataOdafim!AQ$1,DataOdafim!$A32=Data!$A30),Data!$H30,0)</f>
        <v>0</v>
      </c>
      <c r="AR32" s="65">
        <f>IF(AND(Data!$B30=DataOdafim!AR$1,DataOdafim!$A32=Data!$A30),Data!$H30,0)</f>
        <v>0</v>
      </c>
      <c r="AS32" s="65">
        <f>IF(AND(Data!$B30=DataOdafim!AS$1,DataOdafim!$A32=Data!$A30),Data!$H30,0)</f>
        <v>0</v>
      </c>
      <c r="AT32" s="65">
        <f>IF(AND(Data!$B30=DataOdafim!AT$1,DataOdafim!$A32=Data!$A30),Data!$H30,0)</f>
        <v>0</v>
      </c>
      <c r="AU32" s="65">
        <f>IF(AND(Data!$B30=DataOdafim!AU$1,DataOdafim!$A32=Data!$A30),Data!$H30,0)</f>
        <v>0</v>
      </c>
      <c r="AV32" s="65">
        <f>IF(AND(Data!$B30=DataOdafim!AV$1,DataOdafim!$A32=Data!$A30),Data!$H30,0)</f>
        <v>0</v>
      </c>
      <c r="AW32" s="65">
        <f>IF(AND(Data!$B30=DataOdafim!AW$1,DataOdafim!$A32=Data!$A30),Data!$H30,0)</f>
        <v>0</v>
      </c>
      <c r="AX32" s="65">
        <f>IF(AND(Data!$B30=DataOdafim!AX$1,DataOdafim!$A32=Data!$A30),Data!$H30,0)</f>
        <v>0</v>
      </c>
      <c r="AY32" s="65">
        <f>IF(AND(Data!$B30=DataOdafim!AY$1,DataOdafim!$A32=Data!$A30),Data!$H30,0)</f>
        <v>0</v>
      </c>
      <c r="AZ32" s="65">
        <f>IF(AND(Data!$B30=DataOdafim!AZ$1,DataOdafim!$A32=Data!$A30),Data!$H30,0)</f>
        <v>0</v>
      </c>
      <c r="BA32" s="65">
        <f>IF(AND(Data!$B30=DataOdafim!BA$1,DataOdafim!$A32=Data!$A30),Data!$H30,0)</f>
        <v>0</v>
      </c>
      <c r="BB32" s="65">
        <f>IF(AND(Data!$B30=DataOdafim!BB$1,DataOdafim!$A32=Data!$A30),Data!$H30,0)</f>
        <v>0</v>
      </c>
      <c r="BC32" s="65">
        <f>IF(AND(Data!$B30=DataOdafim!BC$1,DataOdafim!$A32=Data!$A30),Data!$H30,0)</f>
        <v>0</v>
      </c>
      <c r="BD32" s="65">
        <f>IF(AND(Data!$B30=DataOdafim!BD$1,DataOdafim!$A32=Data!$A30),Data!$H30,0)</f>
        <v>0</v>
      </c>
      <c r="BE32" s="65">
        <f>IF(AND(Data!$B30=DataOdafim!BE$1,DataOdafim!$A32=Data!$A30),Data!$H30,0)</f>
        <v>0</v>
      </c>
      <c r="BF32" s="65">
        <f>IF(AND(Data!$B30=DataOdafim!BF$1,DataOdafim!$A32=Data!$A30),Data!$H30,0)</f>
        <v>0</v>
      </c>
      <c r="BG32" s="65">
        <f>IF(AND(Data!$B30=DataOdafim!BG$1,DataOdafim!$A32=Data!$A30),Data!$H30,0)</f>
        <v>0</v>
      </c>
      <c r="BH32" s="65">
        <f>IF(AND(Data!$B30=DataOdafim!BH$1,DataOdafim!$A32=Data!$A30),Data!$H30,0)</f>
        <v>0</v>
      </c>
      <c r="BI32" s="65">
        <f>IF(AND(Data!$B30=DataOdafim!BI$1,DataOdafim!$A32=Data!$A30),Data!$H30,0)</f>
        <v>0</v>
      </c>
      <c r="BJ32" s="65">
        <f>IF(AND(Data!$B30=DataOdafim!BJ$1,DataOdafim!$A32=Data!$A30),Data!$H30,0)</f>
        <v>0</v>
      </c>
    </row>
    <row r="33" spans="1:62" ht="15" x14ac:dyDescent="0.25">
      <c r="A33" s="62">
        <v>30</v>
      </c>
      <c r="B33" s="64" t="str">
        <f>VLOOKUP(A33,Data!A:G,5,FALSE)</f>
        <v>התנכ"י</v>
      </c>
      <c r="C33" s="65">
        <f>IF(AND(Data!$B31=DataOdafim!C$1,DataOdafim!$A33=Data!$A31),Data!$H31,0)</f>
        <v>0</v>
      </c>
      <c r="D33" s="65">
        <f>IF(AND(Data!$B31=DataOdafim!D$1,DataOdafim!$A33=Data!$A31),Data!$H31,0)</f>
        <v>0</v>
      </c>
      <c r="E33" s="65">
        <f>IF(AND(Data!$B31=DataOdafim!E$1,DataOdafim!$A33=Data!$A31),Data!$H31,0)</f>
        <v>0</v>
      </c>
      <c r="F33" s="65">
        <f>IF(AND(Data!$B31=DataOdafim!F$1,DataOdafim!$A33=Data!$A31),Data!$H31,0)</f>
        <v>0</v>
      </c>
      <c r="G33" s="65">
        <f>IF(AND(Data!$B31=DataOdafim!G$1,DataOdafim!$A33=Data!$A31),Data!$H31,0)</f>
        <v>0</v>
      </c>
      <c r="H33" s="65">
        <f>IF(AND(Data!$B31=DataOdafim!H$1,DataOdafim!$A33=Data!$A31),Data!$H31,0)</f>
        <v>0</v>
      </c>
      <c r="I33" s="65">
        <f>IF(AND(Data!$B31=DataOdafim!I$1,DataOdafim!$A33=Data!$A31),Data!$H31,0)</f>
        <v>0</v>
      </c>
      <c r="J33" s="65">
        <f>IF(AND(Data!$B31=DataOdafim!J$1,DataOdafim!$A33=Data!$A31),Data!$H31,0)</f>
        <v>0</v>
      </c>
      <c r="K33" s="65">
        <f>IF(AND(Data!$B31=DataOdafim!K$1,DataOdafim!$A33=Data!$A31),Data!$H31,0)</f>
        <v>0</v>
      </c>
      <c r="L33" s="65">
        <f>IF(AND(Data!$B31=DataOdafim!L$1,DataOdafim!$A33=Data!$A31),Data!$H31,0)</f>
        <v>0</v>
      </c>
      <c r="M33" s="65">
        <f>IF(AND(Data!$B31=DataOdafim!M$1,DataOdafim!$A33=Data!$A31),Data!$H31,0)</f>
        <v>0</v>
      </c>
      <c r="N33" s="65">
        <f>IF(AND(Data!$B31=DataOdafim!N$1,DataOdafim!$A33=Data!$A31),Data!$H31,0)</f>
        <v>0</v>
      </c>
      <c r="O33" s="65">
        <f>IF(AND(Data!$B31=DataOdafim!O$1,DataOdafim!$A33=Data!$A31),Data!$H31,0)</f>
        <v>0</v>
      </c>
      <c r="P33" s="65">
        <f>IF(AND(Data!$B31=DataOdafim!P$1,DataOdafim!$A33=Data!$A31),Data!$H31,0)</f>
        <v>0</v>
      </c>
      <c r="Q33" s="65">
        <f>IF(AND(Data!$B31=DataOdafim!Q$1,DataOdafim!$A33=Data!$A31),Data!$H31,0)</f>
        <v>0</v>
      </c>
      <c r="R33" s="65">
        <f>IF(AND(Data!$B31=DataOdafim!R$1,DataOdafim!$A33=Data!$A31),Data!$H31,0)</f>
        <v>0</v>
      </c>
      <c r="S33" s="65">
        <f>IF(AND(Data!$B31=DataOdafim!S$1,DataOdafim!$A33=Data!$A31),Data!$H31,0)</f>
        <v>0</v>
      </c>
      <c r="T33" s="65">
        <f>IF(AND(Data!$B31=DataOdafim!T$1,DataOdafim!$A33=Data!$A31),Data!$H31,0)</f>
        <v>0</v>
      </c>
      <c r="U33" s="65">
        <f>IF(AND(Data!$B31=DataOdafim!U$1,DataOdafim!$A33=Data!$A31),Data!$H31,0)</f>
        <v>0</v>
      </c>
      <c r="V33" s="65">
        <f>IF(AND(Data!$B31=DataOdafim!V$1,DataOdafim!$A33=Data!$A31),Data!$H31,0)</f>
        <v>0</v>
      </c>
      <c r="W33" s="65">
        <f>IF(AND(Data!$B31=DataOdafim!W$1,DataOdafim!$A33=Data!$A31),Data!$H31,0)</f>
        <v>0</v>
      </c>
      <c r="X33" s="65">
        <f>IF(AND(Data!$B31=DataOdafim!X$1,DataOdafim!$A33=Data!$A31),Data!$H31,0)</f>
        <v>0</v>
      </c>
      <c r="Y33" s="65">
        <f>IF(AND(Data!$B31=DataOdafim!Y$1,DataOdafim!$A33=Data!$A31),Data!$H31,0)</f>
        <v>0</v>
      </c>
      <c r="Z33" s="65">
        <f>IF(AND(Data!$B31=DataOdafim!Z$1,DataOdafim!$A33=Data!$A31),Data!$H31,0)</f>
        <v>0</v>
      </c>
      <c r="AA33" s="65">
        <f>IF(AND(Data!$B31=DataOdafim!AA$1,DataOdafim!$A33=Data!$A31),Data!$H31,0)</f>
        <v>0</v>
      </c>
      <c r="AB33" s="65">
        <f>IF(AND(Data!$B31=DataOdafim!AB$1,DataOdafim!$A33=Data!$A31),Data!$H31,0)</f>
        <v>0</v>
      </c>
      <c r="AC33" s="65">
        <f>IF(AND(Data!$B31=DataOdafim!AC$1,DataOdafim!$A33=Data!$A31),Data!$H31,0)</f>
        <v>0</v>
      </c>
      <c r="AD33" s="65">
        <f>IF(AND(Data!$B31=DataOdafim!AD$1,DataOdafim!$A33=Data!$A31),Data!$H31,0)</f>
        <v>0</v>
      </c>
      <c r="AE33" s="65">
        <f>IF(AND(Data!$B31=DataOdafim!AE$1,DataOdafim!$A33=Data!$A31),Data!$H31,0)</f>
        <v>0</v>
      </c>
      <c r="AF33" s="65">
        <f>IF(AND(Data!$B31=DataOdafim!AF$1,DataOdafim!$A33=Data!$A31),Data!$H31,0)</f>
        <v>0</v>
      </c>
      <c r="AG33" s="65">
        <f>IF(AND(Data!$B31=DataOdafim!AG$1,DataOdafim!$A33=Data!$A31),Data!$H31,0)</f>
        <v>0</v>
      </c>
      <c r="AH33" s="65">
        <f>IF(AND(Data!$B31=DataOdafim!AH$1,DataOdafim!$A33=Data!$A31),Data!$H31,0)</f>
        <v>0</v>
      </c>
      <c r="AI33" s="65">
        <f>IF(AND(Data!$B31=DataOdafim!AI$1,DataOdafim!$A33=Data!$A31),Data!$H31,0)</f>
        <v>0</v>
      </c>
      <c r="AJ33" s="65">
        <f>IF(AND(Data!$B31=DataOdafim!AJ$1,DataOdafim!$A33=Data!$A31),Data!$H31,0)</f>
        <v>0</v>
      </c>
      <c r="AK33" s="65">
        <f>IF(AND(Data!$B31=DataOdafim!AK$1,DataOdafim!$A33=Data!$A31),Data!$H31,0)</f>
        <v>0</v>
      </c>
      <c r="AL33" s="65">
        <f>IF(AND(Data!$B31=DataOdafim!AL$1,DataOdafim!$A33=Data!$A31),Data!$H31,0)</f>
        <v>0</v>
      </c>
      <c r="AM33" s="65">
        <f>IF(AND(Data!$B31=DataOdafim!AM$1,DataOdafim!$A33=Data!$A31),Data!$H31,0)</f>
        <v>0</v>
      </c>
      <c r="AN33" s="65">
        <f>IF(AND(Data!$B31=DataOdafim!AN$1,DataOdafim!$A33=Data!$A31),Data!$H31,0)</f>
        <v>0</v>
      </c>
      <c r="AO33" s="65">
        <f>IF(AND(Data!$B31=DataOdafim!AO$1,DataOdafim!$A33=Data!$A31),Data!$H31,0)</f>
        <v>0</v>
      </c>
      <c r="AP33" s="65">
        <f>IF(AND(Data!$B31=DataOdafim!AP$1,DataOdafim!$A33=Data!$A31),Data!$H31,0)</f>
        <v>0</v>
      </c>
      <c r="AQ33" s="65">
        <f>IF(AND(Data!$B31=DataOdafim!AQ$1,DataOdafim!$A33=Data!$A31),Data!$H31,0)</f>
        <v>0</v>
      </c>
      <c r="AR33" s="65">
        <f>IF(AND(Data!$B31=DataOdafim!AR$1,DataOdafim!$A33=Data!$A31),Data!$H31,0)</f>
        <v>0</v>
      </c>
      <c r="AS33" s="65">
        <f>IF(AND(Data!$B31=DataOdafim!AS$1,DataOdafim!$A33=Data!$A31),Data!$H31,0)</f>
        <v>0</v>
      </c>
      <c r="AT33" s="65">
        <f>IF(AND(Data!$B31=DataOdafim!AT$1,DataOdafim!$A33=Data!$A31),Data!$H31,0)</f>
        <v>0</v>
      </c>
      <c r="AU33" s="65">
        <f>IF(AND(Data!$B31=DataOdafim!AU$1,DataOdafim!$A33=Data!$A31),Data!$H31,0)</f>
        <v>0</v>
      </c>
      <c r="AV33" s="65">
        <f>IF(AND(Data!$B31=DataOdafim!AV$1,DataOdafim!$A33=Data!$A31),Data!$H31,0)</f>
        <v>0</v>
      </c>
      <c r="AW33" s="65">
        <f>IF(AND(Data!$B31=DataOdafim!AW$1,DataOdafim!$A33=Data!$A31),Data!$H31,0)</f>
        <v>0</v>
      </c>
      <c r="AX33" s="65">
        <f>IF(AND(Data!$B31=DataOdafim!AX$1,DataOdafim!$A33=Data!$A31),Data!$H31,0)</f>
        <v>0</v>
      </c>
      <c r="AY33" s="65">
        <f>IF(AND(Data!$B31=DataOdafim!AY$1,DataOdafim!$A33=Data!$A31),Data!$H31,0)</f>
        <v>0</v>
      </c>
      <c r="AZ33" s="65">
        <f>IF(AND(Data!$B31=DataOdafim!AZ$1,DataOdafim!$A33=Data!$A31),Data!$H31,0)</f>
        <v>0</v>
      </c>
      <c r="BA33" s="65">
        <f>IF(AND(Data!$B31=DataOdafim!BA$1,DataOdafim!$A33=Data!$A31),Data!$H31,0)</f>
        <v>0</v>
      </c>
      <c r="BB33" s="65">
        <f>IF(AND(Data!$B31=DataOdafim!BB$1,DataOdafim!$A33=Data!$A31),Data!$H31,0)</f>
        <v>0</v>
      </c>
      <c r="BC33" s="65">
        <f>IF(AND(Data!$B31=DataOdafim!BC$1,DataOdafim!$A33=Data!$A31),Data!$H31,0)</f>
        <v>0</v>
      </c>
      <c r="BD33" s="65">
        <f>IF(AND(Data!$B31=DataOdafim!BD$1,DataOdafim!$A33=Data!$A31),Data!$H31,0)</f>
        <v>0</v>
      </c>
      <c r="BE33" s="65">
        <f>IF(AND(Data!$B31=DataOdafim!BE$1,DataOdafim!$A33=Data!$A31),Data!$H31,0)</f>
        <v>0</v>
      </c>
      <c r="BF33" s="65">
        <f>IF(AND(Data!$B31=DataOdafim!BF$1,DataOdafim!$A33=Data!$A31),Data!$H31,0)</f>
        <v>0</v>
      </c>
      <c r="BG33" s="65">
        <f>IF(AND(Data!$B31=DataOdafim!BG$1,DataOdafim!$A33=Data!$A31),Data!$H31,0)</f>
        <v>0</v>
      </c>
      <c r="BH33" s="65">
        <f>IF(AND(Data!$B31=DataOdafim!BH$1,DataOdafim!$A33=Data!$A31),Data!$H31,0)</f>
        <v>0</v>
      </c>
      <c r="BI33" s="65">
        <f>IF(AND(Data!$B31=DataOdafim!BI$1,DataOdafim!$A33=Data!$A31),Data!$H31,0)</f>
        <v>0</v>
      </c>
      <c r="BJ33" s="65">
        <f>IF(AND(Data!$B31=DataOdafim!BJ$1,DataOdafim!$A33=Data!$A31),Data!$H31,0)</f>
        <v>0</v>
      </c>
    </row>
    <row r="34" spans="1:62" ht="15" x14ac:dyDescent="0.25">
      <c r="A34" s="62">
        <v>31</v>
      </c>
      <c r="B34" s="64" t="str">
        <f>VLOOKUP(A34,Data!A:G,5,FALSE)</f>
        <v>דמוקראטורה</v>
      </c>
      <c r="C34" s="65">
        <f>IF(AND(Data!$B32=DataOdafim!C$1,DataOdafim!$A34=Data!$A32),Data!$H32,0)</f>
        <v>0</v>
      </c>
      <c r="D34" s="65">
        <f>IF(AND(Data!$B32=DataOdafim!D$1,DataOdafim!$A34=Data!$A32),Data!$H32,0)</f>
        <v>0</v>
      </c>
      <c r="E34" s="65">
        <f>IF(AND(Data!$B32=DataOdafim!E$1,DataOdafim!$A34=Data!$A32),Data!$H32,0)</f>
        <v>0</v>
      </c>
      <c r="F34" s="65">
        <f>IF(AND(Data!$B32=DataOdafim!F$1,DataOdafim!$A34=Data!$A32),Data!$H32,0)</f>
        <v>0</v>
      </c>
      <c r="G34" s="65">
        <f>IF(AND(Data!$B32=DataOdafim!G$1,DataOdafim!$A34=Data!$A32),Data!$H32,0)</f>
        <v>0</v>
      </c>
      <c r="H34" s="65">
        <f>IF(AND(Data!$B32=DataOdafim!H$1,DataOdafim!$A34=Data!$A32),Data!$H32,0)</f>
        <v>0</v>
      </c>
      <c r="I34" s="65">
        <f>IF(AND(Data!$B32=DataOdafim!I$1,DataOdafim!$A34=Data!$A32),Data!$H32,0)</f>
        <v>0</v>
      </c>
      <c r="J34" s="65">
        <f>IF(AND(Data!$B32=DataOdafim!J$1,DataOdafim!$A34=Data!$A32),Data!$H32,0)</f>
        <v>0</v>
      </c>
      <c r="K34" s="65">
        <f>IF(AND(Data!$B32=DataOdafim!K$1,DataOdafim!$A34=Data!$A32),Data!$H32,0)</f>
        <v>0</v>
      </c>
      <c r="L34" s="65">
        <f>IF(AND(Data!$B32=DataOdafim!L$1,DataOdafim!$A34=Data!$A32),Data!$H32,0)</f>
        <v>0</v>
      </c>
      <c r="M34" s="65">
        <f>IF(AND(Data!$B32=DataOdafim!M$1,DataOdafim!$A34=Data!$A32),Data!$H32,0)</f>
        <v>0</v>
      </c>
      <c r="N34" s="65">
        <f>IF(AND(Data!$B32=DataOdafim!N$1,DataOdafim!$A34=Data!$A32),Data!$H32,0)</f>
        <v>0</v>
      </c>
      <c r="O34" s="65">
        <f>IF(AND(Data!$B32=DataOdafim!O$1,DataOdafim!$A34=Data!$A32),Data!$H32,0)</f>
        <v>0</v>
      </c>
      <c r="P34" s="65">
        <f>IF(AND(Data!$B32=DataOdafim!P$1,DataOdafim!$A34=Data!$A32),Data!$H32,0)</f>
        <v>0</v>
      </c>
      <c r="Q34" s="65">
        <f>IF(AND(Data!$B32=DataOdafim!Q$1,DataOdafim!$A34=Data!$A32),Data!$H32,0)</f>
        <v>0</v>
      </c>
      <c r="R34" s="65">
        <f>IF(AND(Data!$B32=DataOdafim!R$1,DataOdafim!$A34=Data!$A32),Data!$H32,0)</f>
        <v>0</v>
      </c>
      <c r="S34" s="65">
        <f>IF(AND(Data!$B32=DataOdafim!S$1,DataOdafim!$A34=Data!$A32),Data!$H32,0)</f>
        <v>0</v>
      </c>
      <c r="T34" s="65">
        <f>IF(AND(Data!$B32=DataOdafim!T$1,DataOdafim!$A34=Data!$A32),Data!$H32,0)</f>
        <v>0</v>
      </c>
      <c r="U34" s="65">
        <f>IF(AND(Data!$B32=DataOdafim!U$1,DataOdafim!$A34=Data!$A32),Data!$H32,0)</f>
        <v>0</v>
      </c>
      <c r="V34" s="65">
        <f>IF(AND(Data!$B32=DataOdafim!V$1,DataOdafim!$A34=Data!$A32),Data!$H32,0)</f>
        <v>0</v>
      </c>
      <c r="W34" s="65">
        <f>IF(AND(Data!$B32=DataOdafim!W$1,DataOdafim!$A34=Data!$A32),Data!$H32,0)</f>
        <v>0</v>
      </c>
      <c r="X34" s="65">
        <f>IF(AND(Data!$B32=DataOdafim!X$1,DataOdafim!$A34=Data!$A32),Data!$H32,0)</f>
        <v>0</v>
      </c>
      <c r="Y34" s="65">
        <f>IF(AND(Data!$B32=DataOdafim!Y$1,DataOdafim!$A34=Data!$A32),Data!$H32,0)</f>
        <v>0</v>
      </c>
      <c r="Z34" s="65">
        <f>IF(AND(Data!$B32=DataOdafim!Z$1,DataOdafim!$A34=Data!$A32),Data!$H32,0)</f>
        <v>0</v>
      </c>
      <c r="AA34" s="65">
        <f>IF(AND(Data!$B32=DataOdafim!AA$1,DataOdafim!$A34=Data!$A32),Data!$H32,0)</f>
        <v>0</v>
      </c>
      <c r="AB34" s="65">
        <f>IF(AND(Data!$B32=DataOdafim!AB$1,DataOdafim!$A34=Data!$A32),Data!$H32,0)</f>
        <v>0</v>
      </c>
      <c r="AC34" s="65">
        <f>IF(AND(Data!$B32=DataOdafim!AC$1,DataOdafim!$A34=Data!$A32),Data!$H32,0)</f>
        <v>0</v>
      </c>
      <c r="AD34" s="65">
        <f>IF(AND(Data!$B32=DataOdafim!AD$1,DataOdafim!$A34=Data!$A32),Data!$H32,0)</f>
        <v>0</v>
      </c>
      <c r="AE34" s="65">
        <f>IF(AND(Data!$B32=DataOdafim!AE$1,DataOdafim!$A34=Data!$A32),Data!$H32,0)</f>
        <v>0</v>
      </c>
      <c r="AF34" s="65">
        <f>IF(AND(Data!$B32=DataOdafim!AF$1,DataOdafim!$A34=Data!$A32),Data!$H32,0)</f>
        <v>0</v>
      </c>
      <c r="AG34" s="65">
        <f>IF(AND(Data!$B32=DataOdafim!AG$1,DataOdafim!$A34=Data!$A32),Data!$H32,0)</f>
        <v>0</v>
      </c>
      <c r="AH34" s="65">
        <f>IF(AND(Data!$B32=DataOdafim!AH$1,DataOdafim!$A34=Data!$A32),Data!$H32,0)</f>
        <v>0</v>
      </c>
      <c r="AI34" s="65">
        <f>IF(AND(Data!$B32=DataOdafim!AI$1,DataOdafim!$A34=Data!$A32),Data!$H32,0)</f>
        <v>0</v>
      </c>
      <c r="AJ34" s="65">
        <f>IF(AND(Data!$B32=DataOdafim!AJ$1,DataOdafim!$A34=Data!$A32),Data!$H32,0)</f>
        <v>0</v>
      </c>
      <c r="AK34" s="65">
        <f>IF(AND(Data!$B32=DataOdafim!AK$1,DataOdafim!$A34=Data!$A32),Data!$H32,0)</f>
        <v>0</v>
      </c>
      <c r="AL34" s="65">
        <f>IF(AND(Data!$B32=DataOdafim!AL$1,DataOdafim!$A34=Data!$A32),Data!$H32,0)</f>
        <v>0</v>
      </c>
      <c r="AM34" s="65">
        <f>IF(AND(Data!$B32=DataOdafim!AM$1,DataOdafim!$A34=Data!$A32),Data!$H32,0)</f>
        <v>0</v>
      </c>
      <c r="AN34" s="65">
        <f>IF(AND(Data!$B32=DataOdafim!AN$1,DataOdafim!$A34=Data!$A32),Data!$H32,0)</f>
        <v>0</v>
      </c>
      <c r="AO34" s="65">
        <f>IF(AND(Data!$B32=DataOdafim!AO$1,DataOdafim!$A34=Data!$A32),Data!$H32,0)</f>
        <v>0</v>
      </c>
      <c r="AP34" s="65">
        <f>IF(AND(Data!$B32=DataOdafim!AP$1,DataOdafim!$A34=Data!$A32),Data!$H32,0)</f>
        <v>0</v>
      </c>
      <c r="AQ34" s="65">
        <f>IF(AND(Data!$B32=DataOdafim!AQ$1,DataOdafim!$A34=Data!$A32),Data!$H32,0)</f>
        <v>0</v>
      </c>
      <c r="AR34" s="65">
        <f>IF(AND(Data!$B32=DataOdafim!AR$1,DataOdafim!$A34=Data!$A32),Data!$H32,0)</f>
        <v>0</v>
      </c>
      <c r="AS34" s="65">
        <f>IF(AND(Data!$B32=DataOdafim!AS$1,DataOdafim!$A34=Data!$A32),Data!$H32,0)</f>
        <v>0</v>
      </c>
      <c r="AT34" s="65">
        <f>IF(AND(Data!$B32=DataOdafim!AT$1,DataOdafim!$A34=Data!$A32),Data!$H32,0)</f>
        <v>0</v>
      </c>
      <c r="AU34" s="65">
        <f>IF(AND(Data!$B32=DataOdafim!AU$1,DataOdafim!$A34=Data!$A32),Data!$H32,0)</f>
        <v>0</v>
      </c>
      <c r="AV34" s="65">
        <f>IF(AND(Data!$B32=DataOdafim!AV$1,DataOdafim!$A34=Data!$A32),Data!$H32,0)</f>
        <v>0</v>
      </c>
      <c r="AW34" s="65">
        <f>IF(AND(Data!$B32=DataOdafim!AW$1,DataOdafim!$A34=Data!$A32),Data!$H32,0)</f>
        <v>0</v>
      </c>
      <c r="AX34" s="65">
        <f>IF(AND(Data!$B32=DataOdafim!AX$1,DataOdafim!$A34=Data!$A32),Data!$H32,0)</f>
        <v>0</v>
      </c>
      <c r="AY34" s="65">
        <f>IF(AND(Data!$B32=DataOdafim!AY$1,DataOdafim!$A34=Data!$A32),Data!$H32,0)</f>
        <v>0</v>
      </c>
      <c r="AZ34" s="65">
        <f>IF(AND(Data!$B32=DataOdafim!AZ$1,DataOdafim!$A34=Data!$A32),Data!$H32,0)</f>
        <v>0</v>
      </c>
      <c r="BA34" s="65">
        <f>IF(AND(Data!$B32=DataOdafim!BA$1,DataOdafim!$A34=Data!$A32),Data!$H32,0)</f>
        <v>0</v>
      </c>
      <c r="BB34" s="65">
        <f>IF(AND(Data!$B32=DataOdafim!BB$1,DataOdafim!$A34=Data!$A32),Data!$H32,0)</f>
        <v>0</v>
      </c>
      <c r="BC34" s="65">
        <f>IF(AND(Data!$B32=DataOdafim!BC$1,DataOdafim!$A34=Data!$A32),Data!$H32,0)</f>
        <v>0</v>
      </c>
      <c r="BD34" s="65">
        <f>IF(AND(Data!$B32=DataOdafim!BD$1,DataOdafim!$A34=Data!$A32),Data!$H32,0)</f>
        <v>0</v>
      </c>
      <c r="BE34" s="65">
        <f>IF(AND(Data!$B32=DataOdafim!BE$1,DataOdafim!$A34=Data!$A32),Data!$H32,0)</f>
        <v>0</v>
      </c>
      <c r="BF34" s="65">
        <f>IF(AND(Data!$B32=DataOdafim!BF$1,DataOdafim!$A34=Data!$A32),Data!$H32,0)</f>
        <v>0</v>
      </c>
      <c r="BG34" s="65">
        <f>IF(AND(Data!$B32=DataOdafim!BG$1,DataOdafim!$A34=Data!$A32),Data!$H32,0)</f>
        <v>0</v>
      </c>
      <c r="BH34" s="65">
        <f>IF(AND(Data!$B32=DataOdafim!BH$1,DataOdafim!$A34=Data!$A32),Data!$H32,0)</f>
        <v>0</v>
      </c>
      <c r="BI34" s="65">
        <f>IF(AND(Data!$B32=DataOdafim!BI$1,DataOdafim!$A34=Data!$A32),Data!$H32,0)</f>
        <v>0</v>
      </c>
      <c r="BJ34" s="65">
        <f>IF(AND(Data!$B32=DataOdafim!BJ$1,DataOdafim!$A34=Data!$A32),Data!$H32,0)</f>
        <v>0</v>
      </c>
    </row>
    <row r="35" spans="1:62" ht="15" x14ac:dyDescent="0.25">
      <c r="A35" s="62">
        <v>32</v>
      </c>
      <c r="B35" s="64" t="str">
        <f>VLOOKUP(A35,Data!A:G,5,FALSE)</f>
        <v>נעם</v>
      </c>
      <c r="C35" s="65">
        <f>IF(AND(Data!$B33=DataOdafim!C$1,DataOdafim!$A35=Data!$A33),Data!$H33,0)</f>
        <v>0</v>
      </c>
      <c r="D35" s="65">
        <f>IF(AND(Data!$B33=DataOdafim!D$1,DataOdafim!$A35=Data!$A33),Data!$H33,0)</f>
        <v>0</v>
      </c>
      <c r="E35" s="65">
        <f>IF(AND(Data!$B33=DataOdafim!E$1,DataOdafim!$A35=Data!$A33),Data!$H33,0)</f>
        <v>0</v>
      </c>
      <c r="F35" s="65">
        <f>IF(AND(Data!$B33=DataOdafim!F$1,DataOdafim!$A35=Data!$A33),Data!$H33,0)</f>
        <v>0</v>
      </c>
      <c r="G35" s="65">
        <f>IF(AND(Data!$B33=DataOdafim!G$1,DataOdafim!$A35=Data!$A33),Data!$H33,0)</f>
        <v>0</v>
      </c>
      <c r="H35" s="65">
        <f>IF(AND(Data!$B33=DataOdafim!H$1,DataOdafim!$A35=Data!$A33),Data!$H33,0)</f>
        <v>0</v>
      </c>
      <c r="I35" s="65">
        <f>IF(AND(Data!$B33=DataOdafim!I$1,DataOdafim!$A35=Data!$A33),Data!$H33,0)</f>
        <v>0</v>
      </c>
      <c r="J35" s="65">
        <f>IF(AND(Data!$B33=DataOdafim!J$1,DataOdafim!$A35=Data!$A33),Data!$H33,0)</f>
        <v>0</v>
      </c>
      <c r="K35" s="65">
        <f>IF(AND(Data!$B33=DataOdafim!K$1,DataOdafim!$A35=Data!$A33),Data!$H33,0)</f>
        <v>0</v>
      </c>
      <c r="L35" s="65">
        <f>IF(AND(Data!$B33=DataOdafim!L$1,DataOdafim!$A35=Data!$A33),Data!$H33,0)</f>
        <v>0</v>
      </c>
      <c r="M35" s="65">
        <f>IF(AND(Data!$B33=DataOdafim!M$1,DataOdafim!$A35=Data!$A33),Data!$H33,0)</f>
        <v>0</v>
      </c>
      <c r="N35" s="65">
        <f>IF(AND(Data!$B33=DataOdafim!N$1,DataOdafim!$A35=Data!$A33),Data!$H33,0)</f>
        <v>0</v>
      </c>
      <c r="O35" s="65">
        <f>IF(AND(Data!$B33=DataOdafim!O$1,DataOdafim!$A35=Data!$A33),Data!$H33,0)</f>
        <v>0</v>
      </c>
      <c r="P35" s="65">
        <f>IF(AND(Data!$B33=DataOdafim!P$1,DataOdafim!$A35=Data!$A33),Data!$H33,0)</f>
        <v>0</v>
      </c>
      <c r="Q35" s="65">
        <f>IF(AND(Data!$B33=DataOdafim!Q$1,DataOdafim!$A35=Data!$A33),Data!$H33,0)</f>
        <v>0</v>
      </c>
      <c r="R35" s="65">
        <f>IF(AND(Data!$B33=DataOdafim!R$1,DataOdafim!$A35=Data!$A33),Data!$H33,0)</f>
        <v>0</v>
      </c>
      <c r="S35" s="65">
        <f>IF(AND(Data!$B33=DataOdafim!S$1,DataOdafim!$A35=Data!$A33),Data!$H33,0)</f>
        <v>0</v>
      </c>
      <c r="T35" s="65">
        <f>IF(AND(Data!$B33=DataOdafim!T$1,DataOdafim!$A35=Data!$A33),Data!$H33,0)</f>
        <v>0</v>
      </c>
      <c r="U35" s="65">
        <f>IF(AND(Data!$B33=DataOdafim!U$1,DataOdafim!$A35=Data!$A33),Data!$H33,0)</f>
        <v>0</v>
      </c>
      <c r="V35" s="65">
        <f>IF(AND(Data!$B33=DataOdafim!V$1,DataOdafim!$A35=Data!$A33),Data!$H33,0)</f>
        <v>0</v>
      </c>
      <c r="W35" s="65">
        <f>IF(AND(Data!$B33=DataOdafim!W$1,DataOdafim!$A35=Data!$A33),Data!$H33,0)</f>
        <v>0</v>
      </c>
      <c r="X35" s="65">
        <f>IF(AND(Data!$B33=DataOdafim!X$1,DataOdafim!$A35=Data!$A33),Data!$H33,0)</f>
        <v>0</v>
      </c>
      <c r="Y35" s="65">
        <f>IF(AND(Data!$B33=DataOdafim!Y$1,DataOdafim!$A35=Data!$A33),Data!$H33,0)</f>
        <v>0</v>
      </c>
      <c r="Z35" s="65">
        <f>IF(AND(Data!$B33=DataOdafim!Z$1,DataOdafim!$A35=Data!$A33),Data!$H33,0)</f>
        <v>0</v>
      </c>
      <c r="AA35" s="65">
        <f>IF(AND(Data!$B33=DataOdafim!AA$1,DataOdafim!$A35=Data!$A33),Data!$H33,0)</f>
        <v>0</v>
      </c>
      <c r="AB35" s="65">
        <f>IF(AND(Data!$B33=DataOdafim!AB$1,DataOdafim!$A35=Data!$A33),Data!$H33,0)</f>
        <v>0</v>
      </c>
      <c r="AC35" s="65">
        <f>IF(AND(Data!$B33=DataOdafim!AC$1,DataOdafim!$A35=Data!$A33),Data!$H33,0)</f>
        <v>0</v>
      </c>
      <c r="AD35" s="65">
        <f>IF(AND(Data!$B33=DataOdafim!AD$1,DataOdafim!$A35=Data!$A33),Data!$H33,0)</f>
        <v>0</v>
      </c>
      <c r="AE35" s="65">
        <f>IF(AND(Data!$B33=DataOdafim!AE$1,DataOdafim!$A35=Data!$A33),Data!$H33,0)</f>
        <v>0</v>
      </c>
      <c r="AF35" s="65">
        <f>IF(AND(Data!$B33=DataOdafim!AF$1,DataOdafim!$A35=Data!$A33),Data!$H33,0)</f>
        <v>0</v>
      </c>
      <c r="AG35" s="65">
        <f>IF(AND(Data!$B33=DataOdafim!AG$1,DataOdafim!$A35=Data!$A33),Data!$H33,0)</f>
        <v>0</v>
      </c>
      <c r="AH35" s="65">
        <f>IF(AND(Data!$B33=DataOdafim!AH$1,DataOdafim!$A35=Data!$A33),Data!$H33,0)</f>
        <v>0</v>
      </c>
      <c r="AI35" s="65">
        <f>IF(AND(Data!$B33=DataOdafim!AI$1,DataOdafim!$A35=Data!$A33),Data!$H33,0)</f>
        <v>0</v>
      </c>
      <c r="AJ35" s="65">
        <f>IF(AND(Data!$B33=DataOdafim!AJ$1,DataOdafim!$A35=Data!$A33),Data!$H33,0)</f>
        <v>0</v>
      </c>
      <c r="AK35" s="65">
        <f>IF(AND(Data!$B33=DataOdafim!AK$1,DataOdafim!$A35=Data!$A33),Data!$H33,0)</f>
        <v>0</v>
      </c>
      <c r="AL35" s="65">
        <f>IF(AND(Data!$B33=DataOdafim!AL$1,DataOdafim!$A35=Data!$A33),Data!$H33,0)</f>
        <v>0</v>
      </c>
      <c r="AM35" s="65">
        <f>IF(AND(Data!$B33=DataOdafim!AM$1,DataOdafim!$A35=Data!$A33),Data!$H33,0)</f>
        <v>0</v>
      </c>
      <c r="AN35" s="65">
        <f>IF(AND(Data!$B33=DataOdafim!AN$1,DataOdafim!$A35=Data!$A33),Data!$H33,0)</f>
        <v>0</v>
      </c>
      <c r="AO35" s="65">
        <f>IF(AND(Data!$B33=DataOdafim!AO$1,DataOdafim!$A35=Data!$A33),Data!$H33,0)</f>
        <v>0</v>
      </c>
      <c r="AP35" s="65">
        <f>IF(AND(Data!$B33=DataOdafim!AP$1,DataOdafim!$A35=Data!$A33),Data!$H33,0)</f>
        <v>0</v>
      </c>
      <c r="AQ35" s="65">
        <f>IF(AND(Data!$B33=DataOdafim!AQ$1,DataOdafim!$A35=Data!$A33),Data!$H33,0)</f>
        <v>0</v>
      </c>
      <c r="AR35" s="65">
        <f>IF(AND(Data!$B33=DataOdafim!AR$1,DataOdafim!$A35=Data!$A33),Data!$H33,0)</f>
        <v>0</v>
      </c>
      <c r="AS35" s="65">
        <f>IF(AND(Data!$B33=DataOdafim!AS$1,DataOdafim!$A35=Data!$A33),Data!$H33,0)</f>
        <v>0</v>
      </c>
      <c r="AT35" s="65">
        <f>IF(AND(Data!$B33=DataOdafim!AT$1,DataOdafim!$A35=Data!$A33),Data!$H33,0)</f>
        <v>0</v>
      </c>
      <c r="AU35" s="65">
        <f>IF(AND(Data!$B33=DataOdafim!AU$1,DataOdafim!$A35=Data!$A33),Data!$H33,0)</f>
        <v>0</v>
      </c>
      <c r="AV35" s="65">
        <f>IF(AND(Data!$B33=DataOdafim!AV$1,DataOdafim!$A35=Data!$A33),Data!$H33,0)</f>
        <v>0</v>
      </c>
      <c r="AW35" s="65">
        <f>IF(AND(Data!$B33=DataOdafim!AW$1,DataOdafim!$A35=Data!$A33),Data!$H33,0)</f>
        <v>0</v>
      </c>
      <c r="AX35" s="65">
        <f>IF(AND(Data!$B33=DataOdafim!AX$1,DataOdafim!$A35=Data!$A33),Data!$H33,0)</f>
        <v>0</v>
      </c>
      <c r="AY35" s="65">
        <f>IF(AND(Data!$B33=DataOdafim!AY$1,DataOdafim!$A35=Data!$A33),Data!$H33,0)</f>
        <v>0</v>
      </c>
      <c r="AZ35" s="65">
        <f>IF(AND(Data!$B33=DataOdafim!AZ$1,DataOdafim!$A35=Data!$A33),Data!$H33,0)</f>
        <v>0</v>
      </c>
      <c r="BA35" s="65">
        <f>IF(AND(Data!$B33=DataOdafim!BA$1,DataOdafim!$A35=Data!$A33),Data!$H33,0)</f>
        <v>0</v>
      </c>
      <c r="BB35" s="65">
        <f>IF(AND(Data!$B33=DataOdafim!BB$1,DataOdafim!$A35=Data!$A33),Data!$H33,0)</f>
        <v>0</v>
      </c>
      <c r="BC35" s="65">
        <f>IF(AND(Data!$B33=DataOdafim!BC$1,DataOdafim!$A35=Data!$A33),Data!$H33,0)</f>
        <v>0</v>
      </c>
      <c r="BD35" s="65">
        <f>IF(AND(Data!$B33=DataOdafim!BD$1,DataOdafim!$A35=Data!$A33),Data!$H33,0)</f>
        <v>0</v>
      </c>
      <c r="BE35" s="65">
        <f>IF(AND(Data!$B33=DataOdafim!BE$1,DataOdafim!$A35=Data!$A33),Data!$H33,0)</f>
        <v>0</v>
      </c>
      <c r="BF35" s="65">
        <f>IF(AND(Data!$B33=DataOdafim!BF$1,DataOdafim!$A35=Data!$A33),Data!$H33,0)</f>
        <v>0</v>
      </c>
      <c r="BG35" s="65">
        <f>IF(AND(Data!$B33=DataOdafim!BG$1,DataOdafim!$A35=Data!$A33),Data!$H33,0)</f>
        <v>0</v>
      </c>
      <c r="BH35" s="65">
        <f>IF(AND(Data!$B33=DataOdafim!BH$1,DataOdafim!$A35=Data!$A33),Data!$H33,0)</f>
        <v>0</v>
      </c>
      <c r="BI35" s="65">
        <f>IF(AND(Data!$B33=DataOdafim!BI$1,DataOdafim!$A35=Data!$A33),Data!$H33,0)</f>
        <v>0</v>
      </c>
      <c r="BJ35" s="65">
        <f>IF(AND(Data!$B33=DataOdafim!BJ$1,DataOdafim!$A35=Data!$A33),Data!$H33,0)</f>
        <v>0</v>
      </c>
    </row>
    <row r="36" spans="1:62" ht="15" x14ac:dyDescent="0.25">
      <c r="A36" s="62">
        <v>33</v>
      </c>
      <c r="B36" s="64">
        <f>VLOOKUP(A36,Data!A:G,5,FALSE)</f>
        <v>0</v>
      </c>
      <c r="C36" s="65">
        <f>IF(AND(Data!$B34=DataOdafim!C$1,DataOdafim!$A36=Data!$A34),Data!$H34,0)</f>
        <v>0</v>
      </c>
      <c r="D36" s="65">
        <f>IF(AND(Data!$B34=DataOdafim!D$1,DataOdafim!$A36=Data!$A34),Data!$H34,0)</f>
        <v>0</v>
      </c>
      <c r="E36" s="65">
        <f>IF(AND(Data!$B34=DataOdafim!E$1,DataOdafim!$A36=Data!$A34),Data!$H34,0)</f>
        <v>0</v>
      </c>
      <c r="F36" s="65">
        <f>IF(AND(Data!$B34=DataOdafim!F$1,DataOdafim!$A36=Data!$A34),Data!$H34,0)</f>
        <v>0</v>
      </c>
      <c r="G36" s="65">
        <f>IF(AND(Data!$B34=DataOdafim!G$1,DataOdafim!$A36=Data!$A34),Data!$H34,0)</f>
        <v>0</v>
      </c>
      <c r="H36" s="65">
        <f>IF(AND(Data!$B34=DataOdafim!H$1,DataOdafim!$A36=Data!$A34),Data!$H34,0)</f>
        <v>0</v>
      </c>
      <c r="I36" s="65">
        <f>IF(AND(Data!$B34=DataOdafim!I$1,DataOdafim!$A36=Data!$A34),Data!$H34,0)</f>
        <v>0</v>
      </c>
      <c r="J36" s="65">
        <f>IF(AND(Data!$B34=DataOdafim!J$1,DataOdafim!$A36=Data!$A34),Data!$H34,0)</f>
        <v>0</v>
      </c>
      <c r="K36" s="65">
        <f>IF(AND(Data!$B34=DataOdafim!K$1,DataOdafim!$A36=Data!$A34),Data!$H34,0)</f>
        <v>0</v>
      </c>
      <c r="L36" s="65">
        <f>IF(AND(Data!$B34=DataOdafim!L$1,DataOdafim!$A36=Data!$A34),Data!$H34,0)</f>
        <v>0</v>
      </c>
      <c r="M36" s="65">
        <f>IF(AND(Data!$B34=DataOdafim!M$1,DataOdafim!$A36=Data!$A34),Data!$H34,0)</f>
        <v>0</v>
      </c>
      <c r="N36" s="65">
        <f>IF(AND(Data!$B34=DataOdafim!N$1,DataOdafim!$A36=Data!$A34),Data!$H34,0)</f>
        <v>0</v>
      </c>
      <c r="O36" s="65">
        <f>IF(AND(Data!$B34=DataOdafim!O$1,DataOdafim!$A36=Data!$A34),Data!$H34,0)</f>
        <v>0</v>
      </c>
      <c r="P36" s="65">
        <f>IF(AND(Data!$B34=DataOdafim!P$1,DataOdafim!$A36=Data!$A34),Data!$H34,0)</f>
        <v>0</v>
      </c>
      <c r="Q36" s="65">
        <f>IF(AND(Data!$B34=DataOdafim!Q$1,DataOdafim!$A36=Data!$A34),Data!$H34,0)</f>
        <v>0</v>
      </c>
      <c r="R36" s="65">
        <f>IF(AND(Data!$B34=DataOdafim!R$1,DataOdafim!$A36=Data!$A34),Data!$H34,0)</f>
        <v>0</v>
      </c>
      <c r="S36" s="65">
        <f>IF(AND(Data!$B34=DataOdafim!S$1,DataOdafim!$A36=Data!$A34),Data!$H34,0)</f>
        <v>0</v>
      </c>
      <c r="T36" s="65">
        <f>IF(AND(Data!$B34=DataOdafim!T$1,DataOdafim!$A36=Data!$A34),Data!$H34,0)</f>
        <v>0</v>
      </c>
      <c r="U36" s="65">
        <f>IF(AND(Data!$B34=DataOdafim!U$1,DataOdafim!$A36=Data!$A34),Data!$H34,0)</f>
        <v>0</v>
      </c>
      <c r="V36" s="65">
        <f>IF(AND(Data!$B34=DataOdafim!V$1,DataOdafim!$A36=Data!$A34),Data!$H34,0)</f>
        <v>0</v>
      </c>
      <c r="W36" s="65">
        <f>IF(AND(Data!$B34=DataOdafim!W$1,DataOdafim!$A36=Data!$A34),Data!$H34,0)</f>
        <v>0</v>
      </c>
      <c r="X36" s="65">
        <f>IF(AND(Data!$B34=DataOdafim!X$1,DataOdafim!$A36=Data!$A34),Data!$H34,0)</f>
        <v>0</v>
      </c>
      <c r="Y36" s="65">
        <f>IF(AND(Data!$B34=DataOdafim!Y$1,DataOdafim!$A36=Data!$A34),Data!$H34,0)</f>
        <v>0</v>
      </c>
      <c r="Z36" s="65">
        <f>IF(AND(Data!$B34=DataOdafim!Z$1,DataOdafim!$A36=Data!$A34),Data!$H34,0)</f>
        <v>0</v>
      </c>
      <c r="AA36" s="65">
        <f>IF(AND(Data!$B34=DataOdafim!AA$1,DataOdafim!$A36=Data!$A34),Data!$H34,0)</f>
        <v>0</v>
      </c>
      <c r="AB36" s="65">
        <f>IF(AND(Data!$B34=DataOdafim!AB$1,DataOdafim!$A36=Data!$A34),Data!$H34,0)</f>
        <v>0</v>
      </c>
      <c r="AC36" s="65">
        <f>IF(AND(Data!$B34=DataOdafim!AC$1,DataOdafim!$A36=Data!$A34),Data!$H34,0)</f>
        <v>0</v>
      </c>
      <c r="AD36" s="65">
        <f>IF(AND(Data!$B34=DataOdafim!AD$1,DataOdafim!$A36=Data!$A34),Data!$H34,0)</f>
        <v>0</v>
      </c>
      <c r="AE36" s="65">
        <f>IF(AND(Data!$B34=DataOdafim!AE$1,DataOdafim!$A36=Data!$A34),Data!$H34,0)</f>
        <v>0</v>
      </c>
      <c r="AF36" s="65">
        <f>IF(AND(Data!$B34=DataOdafim!AF$1,DataOdafim!$A36=Data!$A34),Data!$H34,0)</f>
        <v>0</v>
      </c>
      <c r="AG36" s="65">
        <f>IF(AND(Data!$B34=DataOdafim!AG$1,DataOdafim!$A36=Data!$A34),Data!$H34,0)</f>
        <v>0</v>
      </c>
      <c r="AH36" s="65">
        <f>IF(AND(Data!$B34=DataOdafim!AH$1,DataOdafim!$A36=Data!$A34),Data!$H34,0)</f>
        <v>0</v>
      </c>
      <c r="AI36" s="65">
        <f>IF(AND(Data!$B34=DataOdafim!AI$1,DataOdafim!$A36=Data!$A34),Data!$H34,0)</f>
        <v>0</v>
      </c>
      <c r="AJ36" s="65">
        <f>IF(AND(Data!$B34=DataOdafim!AJ$1,DataOdafim!$A36=Data!$A34),Data!$H34,0)</f>
        <v>0</v>
      </c>
      <c r="AK36" s="65">
        <f>IF(AND(Data!$B34=DataOdafim!AK$1,DataOdafim!$A36=Data!$A34),Data!$H34,0)</f>
        <v>0</v>
      </c>
      <c r="AL36" s="65">
        <f>IF(AND(Data!$B34=DataOdafim!AL$1,DataOdafim!$A36=Data!$A34),Data!$H34,0)</f>
        <v>0</v>
      </c>
      <c r="AM36" s="65">
        <f>IF(AND(Data!$B34=DataOdafim!AM$1,DataOdafim!$A36=Data!$A34),Data!$H34,0)</f>
        <v>0</v>
      </c>
      <c r="AN36" s="65">
        <f>IF(AND(Data!$B34=DataOdafim!AN$1,DataOdafim!$A36=Data!$A34),Data!$H34,0)</f>
        <v>0</v>
      </c>
      <c r="AO36" s="65">
        <f>IF(AND(Data!$B34=DataOdafim!AO$1,DataOdafim!$A36=Data!$A34),Data!$H34,0)</f>
        <v>0</v>
      </c>
      <c r="AP36" s="65">
        <f>IF(AND(Data!$B34=DataOdafim!AP$1,DataOdafim!$A36=Data!$A34),Data!$H34,0)</f>
        <v>0</v>
      </c>
      <c r="AQ36" s="65">
        <f>IF(AND(Data!$B34=DataOdafim!AQ$1,DataOdafim!$A36=Data!$A34),Data!$H34,0)</f>
        <v>0</v>
      </c>
      <c r="AR36" s="65">
        <f>IF(AND(Data!$B34=DataOdafim!AR$1,DataOdafim!$A36=Data!$A34),Data!$H34,0)</f>
        <v>0</v>
      </c>
      <c r="AS36" s="65">
        <f>IF(AND(Data!$B34=DataOdafim!AS$1,DataOdafim!$A36=Data!$A34),Data!$H34,0)</f>
        <v>0</v>
      </c>
      <c r="AT36" s="65">
        <f>IF(AND(Data!$B34=DataOdafim!AT$1,DataOdafim!$A36=Data!$A34),Data!$H34,0)</f>
        <v>0</v>
      </c>
      <c r="AU36" s="65">
        <f>IF(AND(Data!$B34=DataOdafim!AU$1,DataOdafim!$A36=Data!$A34),Data!$H34,0)</f>
        <v>0</v>
      </c>
      <c r="AV36" s="65">
        <f>IF(AND(Data!$B34=DataOdafim!AV$1,DataOdafim!$A36=Data!$A34),Data!$H34,0)</f>
        <v>0</v>
      </c>
      <c r="AW36" s="65">
        <f>IF(AND(Data!$B34=DataOdafim!AW$1,DataOdafim!$A36=Data!$A34),Data!$H34,0)</f>
        <v>0</v>
      </c>
      <c r="AX36" s="65">
        <f>IF(AND(Data!$B34=DataOdafim!AX$1,DataOdafim!$A36=Data!$A34),Data!$H34,0)</f>
        <v>0</v>
      </c>
      <c r="AY36" s="65">
        <f>IF(AND(Data!$B34=DataOdafim!AY$1,DataOdafim!$A36=Data!$A34),Data!$H34,0)</f>
        <v>0</v>
      </c>
      <c r="AZ36" s="65">
        <f>IF(AND(Data!$B34=DataOdafim!AZ$1,DataOdafim!$A36=Data!$A34),Data!$H34,0)</f>
        <v>0</v>
      </c>
      <c r="BA36" s="65">
        <f>IF(AND(Data!$B34=DataOdafim!BA$1,DataOdafim!$A36=Data!$A34),Data!$H34,0)</f>
        <v>0</v>
      </c>
      <c r="BB36" s="65">
        <f>IF(AND(Data!$B34=DataOdafim!BB$1,DataOdafim!$A36=Data!$A34),Data!$H34,0)</f>
        <v>0</v>
      </c>
      <c r="BC36" s="65">
        <f>IF(AND(Data!$B34=DataOdafim!BC$1,DataOdafim!$A36=Data!$A34),Data!$H34,0)</f>
        <v>0</v>
      </c>
      <c r="BD36" s="65">
        <f>IF(AND(Data!$B34=DataOdafim!BD$1,DataOdafim!$A36=Data!$A34),Data!$H34,0)</f>
        <v>0</v>
      </c>
      <c r="BE36" s="65">
        <f>IF(AND(Data!$B34=DataOdafim!BE$1,DataOdafim!$A36=Data!$A34),Data!$H34,0)</f>
        <v>0</v>
      </c>
      <c r="BF36" s="65">
        <f>IF(AND(Data!$B34=DataOdafim!BF$1,DataOdafim!$A36=Data!$A34),Data!$H34,0)</f>
        <v>0</v>
      </c>
      <c r="BG36" s="65">
        <f>IF(AND(Data!$B34=DataOdafim!BG$1,DataOdafim!$A36=Data!$A34),Data!$H34,0)</f>
        <v>0</v>
      </c>
      <c r="BH36" s="65">
        <f>IF(AND(Data!$B34=DataOdafim!BH$1,DataOdafim!$A36=Data!$A34),Data!$H34,0)</f>
        <v>0</v>
      </c>
      <c r="BI36" s="65">
        <f>IF(AND(Data!$B34=DataOdafim!BI$1,DataOdafim!$A36=Data!$A34),Data!$H34,0)</f>
        <v>0</v>
      </c>
      <c r="BJ36" s="65">
        <f>IF(AND(Data!$B34=DataOdafim!BJ$1,DataOdafim!$A36=Data!$A34),Data!$H34,0)</f>
        <v>0</v>
      </c>
    </row>
    <row r="37" spans="1:62" ht="15" x14ac:dyDescent="0.25">
      <c r="A37" s="62">
        <v>34</v>
      </c>
      <c r="B37" s="64">
        <f>VLOOKUP(A37,Data!A:G,5,FALSE)</f>
        <v>0</v>
      </c>
      <c r="C37" s="65">
        <f>IF(AND(Data!$B35=DataOdafim!C$1,DataOdafim!$A37=Data!$A35),Data!$H35,0)</f>
        <v>0</v>
      </c>
      <c r="D37" s="65">
        <f>IF(AND(Data!$B35=DataOdafim!D$1,DataOdafim!$A37=Data!$A35),Data!$H35,0)</f>
        <v>0</v>
      </c>
      <c r="E37" s="65">
        <f>IF(AND(Data!$B35=DataOdafim!E$1,DataOdafim!$A37=Data!$A35),Data!$H35,0)</f>
        <v>0</v>
      </c>
      <c r="F37" s="65">
        <f>IF(AND(Data!$B35=DataOdafim!F$1,DataOdafim!$A37=Data!$A35),Data!$H35,0)</f>
        <v>0</v>
      </c>
      <c r="G37" s="65">
        <f>IF(AND(Data!$B35=DataOdafim!G$1,DataOdafim!$A37=Data!$A35),Data!$H35,0)</f>
        <v>0</v>
      </c>
      <c r="H37" s="65">
        <f>IF(AND(Data!$B35=DataOdafim!H$1,DataOdafim!$A37=Data!$A35),Data!$H35,0)</f>
        <v>0</v>
      </c>
      <c r="I37" s="65">
        <f>IF(AND(Data!$B35=DataOdafim!I$1,DataOdafim!$A37=Data!$A35),Data!$H35,0)</f>
        <v>0</v>
      </c>
      <c r="J37" s="65">
        <f>IF(AND(Data!$B35=DataOdafim!J$1,DataOdafim!$A37=Data!$A35),Data!$H35,0)</f>
        <v>0</v>
      </c>
      <c r="K37" s="65">
        <f>IF(AND(Data!$B35=DataOdafim!K$1,DataOdafim!$A37=Data!$A35),Data!$H35,0)</f>
        <v>0</v>
      </c>
      <c r="L37" s="65">
        <f>IF(AND(Data!$B35=DataOdafim!L$1,DataOdafim!$A37=Data!$A35),Data!$H35,0)</f>
        <v>0</v>
      </c>
      <c r="M37" s="65">
        <f>IF(AND(Data!$B35=DataOdafim!M$1,DataOdafim!$A37=Data!$A35),Data!$H35,0)</f>
        <v>0</v>
      </c>
      <c r="N37" s="65">
        <f>IF(AND(Data!$B35=DataOdafim!N$1,DataOdafim!$A37=Data!$A35),Data!$H35,0)</f>
        <v>0</v>
      </c>
      <c r="O37" s="65">
        <f>IF(AND(Data!$B35=DataOdafim!O$1,DataOdafim!$A37=Data!$A35),Data!$H35,0)</f>
        <v>0</v>
      </c>
      <c r="P37" s="65">
        <f>IF(AND(Data!$B35=DataOdafim!P$1,DataOdafim!$A37=Data!$A35),Data!$H35,0)</f>
        <v>0</v>
      </c>
      <c r="Q37" s="65">
        <f>IF(AND(Data!$B35=DataOdafim!Q$1,DataOdafim!$A37=Data!$A35),Data!$H35,0)</f>
        <v>0</v>
      </c>
      <c r="R37" s="65">
        <f>IF(AND(Data!$B35=DataOdafim!R$1,DataOdafim!$A37=Data!$A35),Data!$H35,0)</f>
        <v>0</v>
      </c>
      <c r="S37" s="65">
        <f>IF(AND(Data!$B35=DataOdafim!S$1,DataOdafim!$A37=Data!$A35),Data!$H35,0)</f>
        <v>0</v>
      </c>
      <c r="T37" s="65">
        <f>IF(AND(Data!$B35=DataOdafim!T$1,DataOdafim!$A37=Data!$A35),Data!$H35,0)</f>
        <v>0</v>
      </c>
      <c r="U37" s="65">
        <f>IF(AND(Data!$B35=DataOdafim!U$1,DataOdafim!$A37=Data!$A35),Data!$H35,0)</f>
        <v>0</v>
      </c>
      <c r="V37" s="65">
        <f>IF(AND(Data!$B35=DataOdafim!V$1,DataOdafim!$A37=Data!$A35),Data!$H35,0)</f>
        <v>0</v>
      </c>
      <c r="W37" s="65">
        <f>IF(AND(Data!$B35=DataOdafim!W$1,DataOdafim!$A37=Data!$A35),Data!$H35,0)</f>
        <v>0</v>
      </c>
      <c r="X37" s="65">
        <f>IF(AND(Data!$B35=DataOdafim!X$1,DataOdafim!$A37=Data!$A35),Data!$H35,0)</f>
        <v>0</v>
      </c>
      <c r="Y37" s="65">
        <f>IF(AND(Data!$B35=DataOdafim!Y$1,DataOdafim!$A37=Data!$A35),Data!$H35,0)</f>
        <v>0</v>
      </c>
      <c r="Z37" s="65">
        <f>IF(AND(Data!$B35=DataOdafim!Z$1,DataOdafim!$A37=Data!$A35),Data!$H35,0)</f>
        <v>0</v>
      </c>
      <c r="AA37" s="65">
        <f>IF(AND(Data!$B35=DataOdafim!AA$1,DataOdafim!$A37=Data!$A35),Data!$H35,0)</f>
        <v>0</v>
      </c>
      <c r="AB37" s="65">
        <f>IF(AND(Data!$B35=DataOdafim!AB$1,DataOdafim!$A37=Data!$A35),Data!$H35,0)</f>
        <v>0</v>
      </c>
      <c r="AC37" s="65">
        <f>IF(AND(Data!$B35=DataOdafim!AC$1,DataOdafim!$A37=Data!$A35),Data!$H35,0)</f>
        <v>0</v>
      </c>
      <c r="AD37" s="65">
        <f>IF(AND(Data!$B35=DataOdafim!AD$1,DataOdafim!$A37=Data!$A35),Data!$H35,0)</f>
        <v>0</v>
      </c>
      <c r="AE37" s="65">
        <f>IF(AND(Data!$B35=DataOdafim!AE$1,DataOdafim!$A37=Data!$A35),Data!$H35,0)</f>
        <v>0</v>
      </c>
      <c r="AF37" s="65">
        <f>IF(AND(Data!$B35=DataOdafim!AF$1,DataOdafim!$A37=Data!$A35),Data!$H35,0)</f>
        <v>0</v>
      </c>
      <c r="AG37" s="65">
        <f>IF(AND(Data!$B35=DataOdafim!AG$1,DataOdafim!$A37=Data!$A35),Data!$H35,0)</f>
        <v>0</v>
      </c>
      <c r="AH37" s="65">
        <f>IF(AND(Data!$B35=DataOdafim!AH$1,DataOdafim!$A37=Data!$A35),Data!$H35,0)</f>
        <v>0</v>
      </c>
      <c r="AI37" s="65">
        <f>IF(AND(Data!$B35=DataOdafim!AI$1,DataOdafim!$A37=Data!$A35),Data!$H35,0)</f>
        <v>0</v>
      </c>
      <c r="AJ37" s="65">
        <f>IF(AND(Data!$B35=DataOdafim!AJ$1,DataOdafim!$A37=Data!$A35),Data!$H35,0)</f>
        <v>0</v>
      </c>
      <c r="AK37" s="65">
        <f>IF(AND(Data!$B35=DataOdafim!AK$1,DataOdafim!$A37=Data!$A35),Data!$H35,0)</f>
        <v>0</v>
      </c>
      <c r="AL37" s="65">
        <f>IF(AND(Data!$B35=DataOdafim!AL$1,DataOdafim!$A37=Data!$A35),Data!$H35,0)</f>
        <v>0</v>
      </c>
      <c r="AM37" s="65">
        <f>IF(AND(Data!$B35=DataOdafim!AM$1,DataOdafim!$A37=Data!$A35),Data!$H35,0)</f>
        <v>0</v>
      </c>
      <c r="AN37" s="65">
        <f>IF(AND(Data!$B35=DataOdafim!AN$1,DataOdafim!$A37=Data!$A35),Data!$H35,0)</f>
        <v>0</v>
      </c>
      <c r="AO37" s="65">
        <f>IF(AND(Data!$B35=DataOdafim!AO$1,DataOdafim!$A37=Data!$A35),Data!$H35,0)</f>
        <v>0</v>
      </c>
      <c r="AP37" s="65">
        <f>IF(AND(Data!$B35=DataOdafim!AP$1,DataOdafim!$A37=Data!$A35),Data!$H35,0)</f>
        <v>0</v>
      </c>
      <c r="AQ37" s="65">
        <f>IF(AND(Data!$B35=DataOdafim!AQ$1,DataOdafim!$A37=Data!$A35),Data!$H35,0)</f>
        <v>0</v>
      </c>
      <c r="AR37" s="65">
        <f>IF(AND(Data!$B35=DataOdafim!AR$1,DataOdafim!$A37=Data!$A35),Data!$H35,0)</f>
        <v>0</v>
      </c>
      <c r="AS37" s="65">
        <f>IF(AND(Data!$B35=DataOdafim!AS$1,DataOdafim!$A37=Data!$A35),Data!$H35,0)</f>
        <v>0</v>
      </c>
      <c r="AT37" s="65">
        <f>IF(AND(Data!$B35=DataOdafim!AT$1,DataOdafim!$A37=Data!$A35),Data!$H35,0)</f>
        <v>0</v>
      </c>
      <c r="AU37" s="65">
        <f>IF(AND(Data!$B35=DataOdafim!AU$1,DataOdafim!$A37=Data!$A35),Data!$H35,0)</f>
        <v>0</v>
      </c>
      <c r="AV37" s="65">
        <f>IF(AND(Data!$B35=DataOdafim!AV$1,DataOdafim!$A37=Data!$A35),Data!$H35,0)</f>
        <v>0</v>
      </c>
      <c r="AW37" s="65">
        <f>IF(AND(Data!$B35=DataOdafim!AW$1,DataOdafim!$A37=Data!$A35),Data!$H35,0)</f>
        <v>0</v>
      </c>
      <c r="AX37" s="65">
        <f>IF(AND(Data!$B35=DataOdafim!AX$1,DataOdafim!$A37=Data!$A35),Data!$H35,0)</f>
        <v>0</v>
      </c>
      <c r="AY37" s="65">
        <f>IF(AND(Data!$B35=DataOdafim!AY$1,DataOdafim!$A37=Data!$A35),Data!$H35,0)</f>
        <v>0</v>
      </c>
      <c r="AZ37" s="65">
        <f>IF(AND(Data!$B35=DataOdafim!AZ$1,DataOdafim!$A37=Data!$A35),Data!$H35,0)</f>
        <v>0</v>
      </c>
      <c r="BA37" s="65">
        <f>IF(AND(Data!$B35=DataOdafim!BA$1,DataOdafim!$A37=Data!$A35),Data!$H35,0)</f>
        <v>0</v>
      </c>
      <c r="BB37" s="65">
        <f>IF(AND(Data!$B35=DataOdafim!BB$1,DataOdafim!$A37=Data!$A35),Data!$H35,0)</f>
        <v>0</v>
      </c>
      <c r="BC37" s="65">
        <f>IF(AND(Data!$B35=DataOdafim!BC$1,DataOdafim!$A37=Data!$A35),Data!$H35,0)</f>
        <v>0</v>
      </c>
      <c r="BD37" s="65">
        <f>IF(AND(Data!$B35=DataOdafim!BD$1,DataOdafim!$A37=Data!$A35),Data!$H35,0)</f>
        <v>0</v>
      </c>
      <c r="BE37" s="65">
        <f>IF(AND(Data!$B35=DataOdafim!BE$1,DataOdafim!$A37=Data!$A35),Data!$H35,0)</f>
        <v>0</v>
      </c>
      <c r="BF37" s="65">
        <f>IF(AND(Data!$B35=DataOdafim!BF$1,DataOdafim!$A37=Data!$A35),Data!$H35,0)</f>
        <v>0</v>
      </c>
      <c r="BG37" s="65">
        <f>IF(AND(Data!$B35=DataOdafim!BG$1,DataOdafim!$A37=Data!$A35),Data!$H35,0)</f>
        <v>0</v>
      </c>
      <c r="BH37" s="65">
        <f>IF(AND(Data!$B35=DataOdafim!BH$1,DataOdafim!$A37=Data!$A35),Data!$H35,0)</f>
        <v>0</v>
      </c>
      <c r="BI37" s="65">
        <f>IF(AND(Data!$B35=DataOdafim!BI$1,DataOdafim!$A37=Data!$A35),Data!$H35,0)</f>
        <v>0</v>
      </c>
      <c r="BJ37" s="65">
        <f>IF(AND(Data!$B35=DataOdafim!BJ$1,DataOdafim!$A37=Data!$A35),Data!$H35,0)</f>
        <v>0</v>
      </c>
    </row>
    <row r="38" spans="1:62" ht="15" x14ac:dyDescent="0.25">
      <c r="A38" s="62">
        <v>35</v>
      </c>
      <c r="B38" s="64">
        <f>VLOOKUP(A38,Data!A:G,5,FALSE)</f>
        <v>0</v>
      </c>
      <c r="C38" s="65">
        <f>IF(AND(Data!$B36=DataOdafim!C$1,DataOdafim!$A38=Data!$A36),Data!$H36,0)</f>
        <v>0</v>
      </c>
      <c r="D38" s="65">
        <f>IF(AND(Data!$B36=DataOdafim!D$1,DataOdafim!$A38=Data!$A36),Data!$H36,0)</f>
        <v>0</v>
      </c>
      <c r="E38" s="65">
        <f>IF(AND(Data!$B36=DataOdafim!E$1,DataOdafim!$A38=Data!$A36),Data!$H36,0)</f>
        <v>0</v>
      </c>
      <c r="F38" s="65">
        <f>IF(AND(Data!$B36=DataOdafim!F$1,DataOdafim!$A38=Data!$A36),Data!$H36,0)</f>
        <v>0</v>
      </c>
      <c r="G38" s="65">
        <f>IF(AND(Data!$B36=DataOdafim!G$1,DataOdafim!$A38=Data!$A36),Data!$H36,0)</f>
        <v>0</v>
      </c>
      <c r="H38" s="65">
        <f>IF(AND(Data!$B36=DataOdafim!H$1,DataOdafim!$A38=Data!$A36),Data!$H36,0)</f>
        <v>0</v>
      </c>
      <c r="I38" s="65">
        <f>IF(AND(Data!$B36=DataOdafim!I$1,DataOdafim!$A38=Data!$A36),Data!$H36,0)</f>
        <v>0</v>
      </c>
      <c r="J38" s="65">
        <f>IF(AND(Data!$B36=DataOdafim!J$1,DataOdafim!$A38=Data!$A36),Data!$H36,0)</f>
        <v>0</v>
      </c>
      <c r="K38" s="65">
        <f>IF(AND(Data!$B36=DataOdafim!K$1,DataOdafim!$A38=Data!$A36),Data!$H36,0)</f>
        <v>0</v>
      </c>
      <c r="L38" s="65">
        <f>IF(AND(Data!$B36=DataOdafim!L$1,DataOdafim!$A38=Data!$A36),Data!$H36,0)</f>
        <v>0</v>
      </c>
      <c r="M38" s="65">
        <f>IF(AND(Data!$B36=DataOdafim!M$1,DataOdafim!$A38=Data!$A36),Data!$H36,0)</f>
        <v>0</v>
      </c>
      <c r="N38" s="65">
        <f>IF(AND(Data!$B36=DataOdafim!N$1,DataOdafim!$A38=Data!$A36),Data!$H36,0)</f>
        <v>0</v>
      </c>
      <c r="O38" s="65">
        <f>IF(AND(Data!$B36=DataOdafim!O$1,DataOdafim!$A38=Data!$A36),Data!$H36,0)</f>
        <v>0</v>
      </c>
      <c r="P38" s="65">
        <f>IF(AND(Data!$B36=DataOdafim!P$1,DataOdafim!$A38=Data!$A36),Data!$H36,0)</f>
        <v>0</v>
      </c>
      <c r="Q38" s="65">
        <f>IF(AND(Data!$B36=DataOdafim!Q$1,DataOdafim!$A38=Data!$A36),Data!$H36,0)</f>
        <v>0</v>
      </c>
      <c r="R38" s="65">
        <f>IF(AND(Data!$B36=DataOdafim!R$1,DataOdafim!$A38=Data!$A36),Data!$H36,0)</f>
        <v>0</v>
      </c>
      <c r="S38" s="65">
        <f>IF(AND(Data!$B36=DataOdafim!S$1,DataOdafim!$A38=Data!$A36),Data!$H36,0)</f>
        <v>0</v>
      </c>
      <c r="T38" s="65">
        <f>IF(AND(Data!$B36=DataOdafim!T$1,DataOdafim!$A38=Data!$A36),Data!$H36,0)</f>
        <v>0</v>
      </c>
      <c r="U38" s="65">
        <f>IF(AND(Data!$B36=DataOdafim!U$1,DataOdafim!$A38=Data!$A36),Data!$H36,0)</f>
        <v>0</v>
      </c>
      <c r="V38" s="65">
        <f>IF(AND(Data!$B36=DataOdafim!V$1,DataOdafim!$A38=Data!$A36),Data!$H36,0)</f>
        <v>0</v>
      </c>
      <c r="W38" s="65">
        <f>IF(AND(Data!$B36=DataOdafim!W$1,DataOdafim!$A38=Data!$A36),Data!$H36,0)</f>
        <v>0</v>
      </c>
      <c r="X38" s="65">
        <f>IF(AND(Data!$B36=DataOdafim!X$1,DataOdafim!$A38=Data!$A36),Data!$H36,0)</f>
        <v>0</v>
      </c>
      <c r="Y38" s="65">
        <f>IF(AND(Data!$B36=DataOdafim!Y$1,DataOdafim!$A38=Data!$A36),Data!$H36,0)</f>
        <v>0</v>
      </c>
      <c r="Z38" s="65">
        <f>IF(AND(Data!$B36=DataOdafim!Z$1,DataOdafim!$A38=Data!$A36),Data!$H36,0)</f>
        <v>0</v>
      </c>
      <c r="AA38" s="65">
        <f>IF(AND(Data!$B36=DataOdafim!AA$1,DataOdafim!$A38=Data!$A36),Data!$H36,0)</f>
        <v>0</v>
      </c>
      <c r="AB38" s="65">
        <f>IF(AND(Data!$B36=DataOdafim!AB$1,DataOdafim!$A38=Data!$A36),Data!$H36,0)</f>
        <v>0</v>
      </c>
      <c r="AC38" s="65">
        <f>IF(AND(Data!$B36=DataOdafim!AC$1,DataOdafim!$A38=Data!$A36),Data!$H36,0)</f>
        <v>0</v>
      </c>
      <c r="AD38" s="65">
        <f>IF(AND(Data!$B36=DataOdafim!AD$1,DataOdafim!$A38=Data!$A36),Data!$H36,0)</f>
        <v>0</v>
      </c>
      <c r="AE38" s="65">
        <f>IF(AND(Data!$B36=DataOdafim!AE$1,DataOdafim!$A38=Data!$A36),Data!$H36,0)</f>
        <v>0</v>
      </c>
      <c r="AF38" s="65">
        <f>IF(AND(Data!$B36=DataOdafim!AF$1,DataOdafim!$A38=Data!$A36),Data!$H36,0)</f>
        <v>0</v>
      </c>
      <c r="AG38" s="65">
        <f>IF(AND(Data!$B36=DataOdafim!AG$1,DataOdafim!$A38=Data!$A36),Data!$H36,0)</f>
        <v>0</v>
      </c>
      <c r="AH38" s="65">
        <f>IF(AND(Data!$B36=DataOdafim!AH$1,DataOdafim!$A38=Data!$A36),Data!$H36,0)</f>
        <v>0</v>
      </c>
      <c r="AI38" s="65">
        <f>IF(AND(Data!$B36=DataOdafim!AI$1,DataOdafim!$A38=Data!$A36),Data!$H36,0)</f>
        <v>0</v>
      </c>
      <c r="AJ38" s="65">
        <f>IF(AND(Data!$B36=DataOdafim!AJ$1,DataOdafim!$A38=Data!$A36),Data!$H36,0)</f>
        <v>0</v>
      </c>
      <c r="AK38" s="65">
        <f>IF(AND(Data!$B36=DataOdafim!AK$1,DataOdafim!$A38=Data!$A36),Data!$H36,0)</f>
        <v>0</v>
      </c>
      <c r="AL38" s="65">
        <f>IF(AND(Data!$B36=DataOdafim!AL$1,DataOdafim!$A38=Data!$A36),Data!$H36,0)</f>
        <v>0</v>
      </c>
      <c r="AM38" s="65">
        <f>IF(AND(Data!$B36=DataOdafim!AM$1,DataOdafim!$A38=Data!$A36),Data!$H36,0)</f>
        <v>0</v>
      </c>
      <c r="AN38" s="65">
        <f>IF(AND(Data!$B36=DataOdafim!AN$1,DataOdafim!$A38=Data!$A36),Data!$H36,0)</f>
        <v>0</v>
      </c>
      <c r="AO38" s="65">
        <f>IF(AND(Data!$B36=DataOdafim!AO$1,DataOdafim!$A38=Data!$A36),Data!$H36,0)</f>
        <v>0</v>
      </c>
      <c r="AP38" s="65">
        <f>IF(AND(Data!$B36=DataOdafim!AP$1,DataOdafim!$A38=Data!$A36),Data!$H36,0)</f>
        <v>0</v>
      </c>
      <c r="AQ38" s="65">
        <f>IF(AND(Data!$B36=DataOdafim!AQ$1,DataOdafim!$A38=Data!$A36),Data!$H36,0)</f>
        <v>0</v>
      </c>
      <c r="AR38" s="65">
        <f>IF(AND(Data!$B36=DataOdafim!AR$1,DataOdafim!$A38=Data!$A36),Data!$H36,0)</f>
        <v>0</v>
      </c>
      <c r="AS38" s="65">
        <f>IF(AND(Data!$B36=DataOdafim!AS$1,DataOdafim!$A38=Data!$A36),Data!$H36,0)</f>
        <v>0</v>
      </c>
      <c r="AT38" s="65">
        <f>IF(AND(Data!$B36=DataOdafim!AT$1,DataOdafim!$A38=Data!$A36),Data!$H36,0)</f>
        <v>0</v>
      </c>
      <c r="AU38" s="65">
        <f>IF(AND(Data!$B36=DataOdafim!AU$1,DataOdafim!$A38=Data!$A36),Data!$H36,0)</f>
        <v>0</v>
      </c>
      <c r="AV38" s="65">
        <f>IF(AND(Data!$B36=DataOdafim!AV$1,DataOdafim!$A38=Data!$A36),Data!$H36,0)</f>
        <v>0</v>
      </c>
      <c r="AW38" s="65">
        <f>IF(AND(Data!$B36=DataOdafim!AW$1,DataOdafim!$A38=Data!$A36),Data!$H36,0)</f>
        <v>0</v>
      </c>
      <c r="AX38" s="65">
        <f>IF(AND(Data!$B36=DataOdafim!AX$1,DataOdafim!$A38=Data!$A36),Data!$H36,0)</f>
        <v>0</v>
      </c>
      <c r="AY38" s="65">
        <f>IF(AND(Data!$B36=DataOdafim!AY$1,DataOdafim!$A38=Data!$A36),Data!$H36,0)</f>
        <v>0</v>
      </c>
      <c r="AZ38" s="65">
        <f>IF(AND(Data!$B36=DataOdafim!AZ$1,DataOdafim!$A38=Data!$A36),Data!$H36,0)</f>
        <v>0</v>
      </c>
      <c r="BA38" s="65">
        <f>IF(AND(Data!$B36=DataOdafim!BA$1,DataOdafim!$A38=Data!$A36),Data!$H36,0)</f>
        <v>0</v>
      </c>
      <c r="BB38" s="65">
        <f>IF(AND(Data!$B36=DataOdafim!BB$1,DataOdafim!$A38=Data!$A36),Data!$H36,0)</f>
        <v>0</v>
      </c>
      <c r="BC38" s="65">
        <f>IF(AND(Data!$B36=DataOdafim!BC$1,DataOdafim!$A38=Data!$A36),Data!$H36,0)</f>
        <v>0</v>
      </c>
      <c r="BD38" s="65">
        <f>IF(AND(Data!$B36=DataOdafim!BD$1,DataOdafim!$A38=Data!$A36),Data!$H36,0)</f>
        <v>0</v>
      </c>
      <c r="BE38" s="65">
        <f>IF(AND(Data!$B36=DataOdafim!BE$1,DataOdafim!$A38=Data!$A36),Data!$H36,0)</f>
        <v>0</v>
      </c>
      <c r="BF38" s="65">
        <f>IF(AND(Data!$B36=DataOdafim!BF$1,DataOdafim!$A38=Data!$A36),Data!$H36,0)</f>
        <v>0</v>
      </c>
      <c r="BG38" s="65">
        <f>IF(AND(Data!$B36=DataOdafim!BG$1,DataOdafim!$A38=Data!$A36),Data!$H36,0)</f>
        <v>0</v>
      </c>
      <c r="BH38" s="65">
        <f>IF(AND(Data!$B36=DataOdafim!BH$1,DataOdafim!$A38=Data!$A36),Data!$H36,0)</f>
        <v>0</v>
      </c>
      <c r="BI38" s="65">
        <f>IF(AND(Data!$B36=DataOdafim!BI$1,DataOdafim!$A38=Data!$A36),Data!$H36,0)</f>
        <v>0</v>
      </c>
      <c r="BJ38" s="65">
        <f>IF(AND(Data!$B36=DataOdafim!BJ$1,DataOdafim!$A38=Data!$A36),Data!$H36,0)</f>
        <v>0</v>
      </c>
    </row>
    <row r="39" spans="1:62" ht="15" x14ac:dyDescent="0.25">
      <c r="A39" s="62">
        <v>36</v>
      </c>
      <c r="B39" s="64">
        <f>VLOOKUP(A39,Data!A:G,5,FALSE)</f>
        <v>0</v>
      </c>
      <c r="C39" s="65">
        <f>IF(AND(Data!$B37=DataOdafim!C$1,DataOdafim!$A39=Data!$A37),Data!$H37,0)</f>
        <v>0</v>
      </c>
      <c r="D39" s="65">
        <f>IF(AND(Data!$B37=DataOdafim!D$1,DataOdafim!$A39=Data!$A37),Data!$H37,0)</f>
        <v>0</v>
      </c>
      <c r="E39" s="65">
        <f>IF(AND(Data!$B37=DataOdafim!E$1,DataOdafim!$A39=Data!$A37),Data!$H37,0)</f>
        <v>0</v>
      </c>
      <c r="F39" s="65">
        <f>IF(AND(Data!$B37=DataOdafim!F$1,DataOdafim!$A39=Data!$A37),Data!$H37,0)</f>
        <v>0</v>
      </c>
      <c r="G39" s="65">
        <f>IF(AND(Data!$B37=DataOdafim!G$1,DataOdafim!$A39=Data!$A37),Data!$H37,0)</f>
        <v>0</v>
      </c>
      <c r="H39" s="65">
        <f>IF(AND(Data!$B37=DataOdafim!H$1,DataOdafim!$A39=Data!$A37),Data!$H37,0)</f>
        <v>0</v>
      </c>
      <c r="I39" s="65">
        <f>IF(AND(Data!$B37=DataOdafim!I$1,DataOdafim!$A39=Data!$A37),Data!$H37,0)</f>
        <v>0</v>
      </c>
      <c r="J39" s="65">
        <f>IF(AND(Data!$B37=DataOdafim!J$1,DataOdafim!$A39=Data!$A37),Data!$H37,0)</f>
        <v>0</v>
      </c>
      <c r="K39" s="65">
        <f>IF(AND(Data!$B37=DataOdafim!K$1,DataOdafim!$A39=Data!$A37),Data!$H37,0)</f>
        <v>0</v>
      </c>
      <c r="L39" s="65">
        <f>IF(AND(Data!$B37=DataOdafim!L$1,DataOdafim!$A39=Data!$A37),Data!$H37,0)</f>
        <v>0</v>
      </c>
      <c r="M39" s="65">
        <f>IF(AND(Data!$B37=DataOdafim!M$1,DataOdafim!$A39=Data!$A37),Data!$H37,0)</f>
        <v>0</v>
      </c>
      <c r="N39" s="65">
        <f>IF(AND(Data!$B37=DataOdafim!N$1,DataOdafim!$A39=Data!$A37),Data!$H37,0)</f>
        <v>0</v>
      </c>
      <c r="O39" s="65">
        <f>IF(AND(Data!$B37=DataOdafim!O$1,DataOdafim!$A39=Data!$A37),Data!$H37,0)</f>
        <v>0</v>
      </c>
      <c r="P39" s="65">
        <f>IF(AND(Data!$B37=DataOdafim!P$1,DataOdafim!$A39=Data!$A37),Data!$H37,0)</f>
        <v>0</v>
      </c>
      <c r="Q39" s="65">
        <f>IF(AND(Data!$B37=DataOdafim!Q$1,DataOdafim!$A39=Data!$A37),Data!$H37,0)</f>
        <v>0</v>
      </c>
      <c r="R39" s="65">
        <f>IF(AND(Data!$B37=DataOdafim!R$1,DataOdafim!$A39=Data!$A37),Data!$H37,0)</f>
        <v>0</v>
      </c>
      <c r="S39" s="65">
        <f>IF(AND(Data!$B37=DataOdafim!S$1,DataOdafim!$A39=Data!$A37),Data!$H37,0)</f>
        <v>0</v>
      </c>
      <c r="T39" s="65">
        <f>IF(AND(Data!$B37=DataOdafim!T$1,DataOdafim!$A39=Data!$A37),Data!$H37,0)</f>
        <v>0</v>
      </c>
      <c r="U39" s="65">
        <f>IF(AND(Data!$B37=DataOdafim!U$1,DataOdafim!$A39=Data!$A37),Data!$H37,0)</f>
        <v>0</v>
      </c>
      <c r="V39" s="65">
        <f>IF(AND(Data!$B37=DataOdafim!V$1,DataOdafim!$A39=Data!$A37),Data!$H37,0)</f>
        <v>0</v>
      </c>
      <c r="W39" s="65">
        <f>IF(AND(Data!$B37=DataOdafim!W$1,DataOdafim!$A39=Data!$A37),Data!$H37,0)</f>
        <v>0</v>
      </c>
      <c r="X39" s="65">
        <f>IF(AND(Data!$B37=DataOdafim!X$1,DataOdafim!$A39=Data!$A37),Data!$H37,0)</f>
        <v>0</v>
      </c>
      <c r="Y39" s="65">
        <f>IF(AND(Data!$B37=DataOdafim!Y$1,DataOdafim!$A39=Data!$A37),Data!$H37,0)</f>
        <v>0</v>
      </c>
      <c r="Z39" s="65">
        <f>IF(AND(Data!$B37=DataOdafim!Z$1,DataOdafim!$A39=Data!$A37),Data!$H37,0)</f>
        <v>0</v>
      </c>
      <c r="AA39" s="65">
        <f>IF(AND(Data!$B37=DataOdafim!AA$1,DataOdafim!$A39=Data!$A37),Data!$H37,0)</f>
        <v>0</v>
      </c>
      <c r="AB39" s="65">
        <f>IF(AND(Data!$B37=DataOdafim!AB$1,DataOdafim!$A39=Data!$A37),Data!$H37,0)</f>
        <v>0</v>
      </c>
      <c r="AC39" s="65">
        <f>IF(AND(Data!$B37=DataOdafim!AC$1,DataOdafim!$A39=Data!$A37),Data!$H37,0)</f>
        <v>0</v>
      </c>
      <c r="AD39" s="65">
        <f>IF(AND(Data!$B37=DataOdafim!AD$1,DataOdafim!$A39=Data!$A37),Data!$H37,0)</f>
        <v>0</v>
      </c>
      <c r="AE39" s="65">
        <f>IF(AND(Data!$B37=DataOdafim!AE$1,DataOdafim!$A39=Data!$A37),Data!$H37,0)</f>
        <v>0</v>
      </c>
      <c r="AF39" s="65">
        <f>IF(AND(Data!$B37=DataOdafim!AF$1,DataOdafim!$A39=Data!$A37),Data!$H37,0)</f>
        <v>0</v>
      </c>
      <c r="AG39" s="65">
        <f>IF(AND(Data!$B37=DataOdafim!AG$1,DataOdafim!$A39=Data!$A37),Data!$H37,0)</f>
        <v>0</v>
      </c>
      <c r="AH39" s="65">
        <f>IF(AND(Data!$B37=DataOdafim!AH$1,DataOdafim!$A39=Data!$A37),Data!$H37,0)</f>
        <v>0</v>
      </c>
      <c r="AI39" s="65">
        <f>IF(AND(Data!$B37=DataOdafim!AI$1,DataOdafim!$A39=Data!$A37),Data!$H37,0)</f>
        <v>0</v>
      </c>
      <c r="AJ39" s="65">
        <f>IF(AND(Data!$B37=DataOdafim!AJ$1,DataOdafim!$A39=Data!$A37),Data!$H37,0)</f>
        <v>0</v>
      </c>
      <c r="AK39" s="65">
        <f>IF(AND(Data!$B37=DataOdafim!AK$1,DataOdafim!$A39=Data!$A37),Data!$H37,0)</f>
        <v>0</v>
      </c>
      <c r="AL39" s="65">
        <f>IF(AND(Data!$B37=DataOdafim!AL$1,DataOdafim!$A39=Data!$A37),Data!$H37,0)</f>
        <v>0</v>
      </c>
      <c r="AM39" s="65">
        <f>IF(AND(Data!$B37=DataOdafim!AM$1,DataOdafim!$A39=Data!$A37),Data!$H37,0)</f>
        <v>0</v>
      </c>
      <c r="AN39" s="65">
        <f>IF(AND(Data!$B37=DataOdafim!AN$1,DataOdafim!$A39=Data!$A37),Data!$H37,0)</f>
        <v>0</v>
      </c>
      <c r="AO39" s="65">
        <f>IF(AND(Data!$B37=DataOdafim!AO$1,DataOdafim!$A39=Data!$A37),Data!$H37,0)</f>
        <v>0</v>
      </c>
      <c r="AP39" s="65">
        <f>IF(AND(Data!$B37=DataOdafim!AP$1,DataOdafim!$A39=Data!$A37),Data!$H37,0)</f>
        <v>0</v>
      </c>
      <c r="AQ39" s="65">
        <f>IF(AND(Data!$B37=DataOdafim!AQ$1,DataOdafim!$A39=Data!$A37),Data!$H37,0)</f>
        <v>0</v>
      </c>
      <c r="AR39" s="65">
        <f>IF(AND(Data!$B37=DataOdafim!AR$1,DataOdafim!$A39=Data!$A37),Data!$H37,0)</f>
        <v>0</v>
      </c>
      <c r="AS39" s="65">
        <f>IF(AND(Data!$B37=DataOdafim!AS$1,DataOdafim!$A39=Data!$A37),Data!$H37,0)</f>
        <v>0</v>
      </c>
      <c r="AT39" s="65">
        <f>IF(AND(Data!$B37=DataOdafim!AT$1,DataOdafim!$A39=Data!$A37),Data!$H37,0)</f>
        <v>0</v>
      </c>
      <c r="AU39" s="65">
        <f>IF(AND(Data!$B37=DataOdafim!AU$1,DataOdafim!$A39=Data!$A37),Data!$H37,0)</f>
        <v>0</v>
      </c>
      <c r="AV39" s="65">
        <f>IF(AND(Data!$B37=DataOdafim!AV$1,DataOdafim!$A39=Data!$A37),Data!$H37,0)</f>
        <v>0</v>
      </c>
      <c r="AW39" s="65">
        <f>IF(AND(Data!$B37=DataOdafim!AW$1,DataOdafim!$A39=Data!$A37),Data!$H37,0)</f>
        <v>0</v>
      </c>
      <c r="AX39" s="65">
        <f>IF(AND(Data!$B37=DataOdafim!AX$1,DataOdafim!$A39=Data!$A37),Data!$H37,0)</f>
        <v>0</v>
      </c>
      <c r="AY39" s="65">
        <f>IF(AND(Data!$B37=DataOdafim!AY$1,DataOdafim!$A39=Data!$A37),Data!$H37,0)</f>
        <v>0</v>
      </c>
      <c r="AZ39" s="65">
        <f>IF(AND(Data!$B37=DataOdafim!AZ$1,DataOdafim!$A39=Data!$A37),Data!$H37,0)</f>
        <v>0</v>
      </c>
      <c r="BA39" s="65">
        <f>IF(AND(Data!$B37=DataOdafim!BA$1,DataOdafim!$A39=Data!$A37),Data!$H37,0)</f>
        <v>0</v>
      </c>
      <c r="BB39" s="65">
        <f>IF(AND(Data!$B37=DataOdafim!BB$1,DataOdafim!$A39=Data!$A37),Data!$H37,0)</f>
        <v>0</v>
      </c>
      <c r="BC39" s="65">
        <f>IF(AND(Data!$B37=DataOdafim!BC$1,DataOdafim!$A39=Data!$A37),Data!$H37,0)</f>
        <v>0</v>
      </c>
      <c r="BD39" s="65">
        <f>IF(AND(Data!$B37=DataOdafim!BD$1,DataOdafim!$A39=Data!$A37),Data!$H37,0)</f>
        <v>0</v>
      </c>
      <c r="BE39" s="65">
        <f>IF(AND(Data!$B37=DataOdafim!BE$1,DataOdafim!$A39=Data!$A37),Data!$H37,0)</f>
        <v>0</v>
      </c>
      <c r="BF39" s="65">
        <f>IF(AND(Data!$B37=DataOdafim!BF$1,DataOdafim!$A39=Data!$A37),Data!$H37,0)</f>
        <v>0</v>
      </c>
      <c r="BG39" s="65">
        <f>IF(AND(Data!$B37=DataOdafim!BG$1,DataOdafim!$A39=Data!$A37),Data!$H37,0)</f>
        <v>0</v>
      </c>
      <c r="BH39" s="65">
        <f>IF(AND(Data!$B37=DataOdafim!BH$1,DataOdafim!$A39=Data!$A37),Data!$H37,0)</f>
        <v>0</v>
      </c>
      <c r="BI39" s="65">
        <f>IF(AND(Data!$B37=DataOdafim!BI$1,DataOdafim!$A39=Data!$A37),Data!$H37,0)</f>
        <v>0</v>
      </c>
      <c r="BJ39" s="65">
        <f>IF(AND(Data!$B37=DataOdafim!BJ$1,DataOdafim!$A39=Data!$A37),Data!$H37,0)</f>
        <v>0</v>
      </c>
    </row>
    <row r="40" spans="1:62" ht="15" x14ac:dyDescent="0.25">
      <c r="A40" s="62">
        <v>37</v>
      </c>
      <c r="B40" s="64">
        <f>VLOOKUP(A40,Data!A:G,5,FALSE)</f>
        <v>0</v>
      </c>
      <c r="C40" s="65">
        <f>IF(AND(Data!$B38=DataOdafim!C$1,DataOdafim!$A40=Data!$A38),Data!$H38,0)</f>
        <v>0</v>
      </c>
      <c r="D40" s="65">
        <f>IF(AND(Data!$B38=DataOdafim!D$1,DataOdafim!$A40=Data!$A38),Data!$H38,0)</f>
        <v>0</v>
      </c>
      <c r="E40" s="65">
        <f>IF(AND(Data!$B38=DataOdafim!E$1,DataOdafim!$A40=Data!$A38),Data!$H38,0)</f>
        <v>0</v>
      </c>
      <c r="F40" s="65">
        <f>IF(AND(Data!$B38=DataOdafim!F$1,DataOdafim!$A40=Data!$A38),Data!$H38,0)</f>
        <v>0</v>
      </c>
      <c r="G40" s="65">
        <f>IF(AND(Data!$B38=DataOdafim!G$1,DataOdafim!$A40=Data!$A38),Data!$H38,0)</f>
        <v>0</v>
      </c>
      <c r="H40" s="65">
        <f>IF(AND(Data!$B38=DataOdafim!H$1,DataOdafim!$A40=Data!$A38),Data!$H38,0)</f>
        <v>0</v>
      </c>
      <c r="I40" s="65">
        <f>IF(AND(Data!$B38=DataOdafim!I$1,DataOdafim!$A40=Data!$A38),Data!$H38,0)</f>
        <v>0</v>
      </c>
      <c r="J40" s="65">
        <f>IF(AND(Data!$B38=DataOdafim!J$1,DataOdafim!$A40=Data!$A38),Data!$H38,0)</f>
        <v>0</v>
      </c>
      <c r="K40" s="65">
        <f>IF(AND(Data!$B38=DataOdafim!K$1,DataOdafim!$A40=Data!$A38),Data!$H38,0)</f>
        <v>0</v>
      </c>
      <c r="L40" s="65">
        <f>IF(AND(Data!$B38=DataOdafim!L$1,DataOdafim!$A40=Data!$A38),Data!$H38,0)</f>
        <v>0</v>
      </c>
      <c r="M40" s="65">
        <f>IF(AND(Data!$B38=DataOdafim!M$1,DataOdafim!$A40=Data!$A38),Data!$H38,0)</f>
        <v>0</v>
      </c>
      <c r="N40" s="65">
        <f>IF(AND(Data!$B38=DataOdafim!N$1,DataOdafim!$A40=Data!$A38),Data!$H38,0)</f>
        <v>0</v>
      </c>
      <c r="O40" s="65">
        <f>IF(AND(Data!$B38=DataOdafim!O$1,DataOdafim!$A40=Data!$A38),Data!$H38,0)</f>
        <v>0</v>
      </c>
      <c r="P40" s="65">
        <f>IF(AND(Data!$B38=DataOdafim!P$1,DataOdafim!$A40=Data!$A38),Data!$H38,0)</f>
        <v>0</v>
      </c>
      <c r="Q40" s="65">
        <f>IF(AND(Data!$B38=DataOdafim!Q$1,DataOdafim!$A40=Data!$A38),Data!$H38,0)</f>
        <v>0</v>
      </c>
      <c r="R40" s="65">
        <f>IF(AND(Data!$B38=DataOdafim!R$1,DataOdafim!$A40=Data!$A38),Data!$H38,0)</f>
        <v>0</v>
      </c>
      <c r="S40" s="65">
        <f>IF(AND(Data!$B38=DataOdafim!S$1,DataOdafim!$A40=Data!$A38),Data!$H38,0)</f>
        <v>0</v>
      </c>
      <c r="T40" s="65">
        <f>IF(AND(Data!$B38=DataOdafim!T$1,DataOdafim!$A40=Data!$A38),Data!$H38,0)</f>
        <v>0</v>
      </c>
      <c r="U40" s="65">
        <f>IF(AND(Data!$B38=DataOdafim!U$1,DataOdafim!$A40=Data!$A38),Data!$H38,0)</f>
        <v>0</v>
      </c>
      <c r="V40" s="65">
        <f>IF(AND(Data!$B38=DataOdafim!V$1,DataOdafim!$A40=Data!$A38),Data!$H38,0)</f>
        <v>0</v>
      </c>
      <c r="W40" s="65">
        <f>IF(AND(Data!$B38=DataOdafim!W$1,DataOdafim!$A40=Data!$A38),Data!$H38,0)</f>
        <v>0</v>
      </c>
      <c r="X40" s="65">
        <f>IF(AND(Data!$B38=DataOdafim!X$1,DataOdafim!$A40=Data!$A38),Data!$H38,0)</f>
        <v>0</v>
      </c>
      <c r="Y40" s="65">
        <f>IF(AND(Data!$B38=DataOdafim!Y$1,DataOdafim!$A40=Data!$A38),Data!$H38,0)</f>
        <v>0</v>
      </c>
      <c r="Z40" s="65">
        <f>IF(AND(Data!$B38=DataOdafim!Z$1,DataOdafim!$A40=Data!$A38),Data!$H38,0)</f>
        <v>0</v>
      </c>
      <c r="AA40" s="65">
        <f>IF(AND(Data!$B38=DataOdafim!AA$1,DataOdafim!$A40=Data!$A38),Data!$H38,0)</f>
        <v>0</v>
      </c>
      <c r="AB40" s="65">
        <f>IF(AND(Data!$B38=DataOdafim!AB$1,DataOdafim!$A40=Data!$A38),Data!$H38,0)</f>
        <v>0</v>
      </c>
      <c r="AC40" s="65">
        <f>IF(AND(Data!$B38=DataOdafim!AC$1,DataOdafim!$A40=Data!$A38),Data!$H38,0)</f>
        <v>0</v>
      </c>
      <c r="AD40" s="65">
        <f>IF(AND(Data!$B38=DataOdafim!AD$1,DataOdafim!$A40=Data!$A38),Data!$H38,0)</f>
        <v>0</v>
      </c>
      <c r="AE40" s="65">
        <f>IF(AND(Data!$B38=DataOdafim!AE$1,DataOdafim!$A40=Data!$A38),Data!$H38,0)</f>
        <v>0</v>
      </c>
      <c r="AF40" s="65">
        <f>IF(AND(Data!$B38=DataOdafim!AF$1,DataOdafim!$A40=Data!$A38),Data!$H38,0)</f>
        <v>0</v>
      </c>
      <c r="AG40" s="65">
        <f>IF(AND(Data!$B38=DataOdafim!AG$1,DataOdafim!$A40=Data!$A38),Data!$H38,0)</f>
        <v>0</v>
      </c>
      <c r="AH40" s="65">
        <f>IF(AND(Data!$B38=DataOdafim!AH$1,DataOdafim!$A40=Data!$A38),Data!$H38,0)</f>
        <v>0</v>
      </c>
      <c r="AI40" s="65">
        <f>IF(AND(Data!$B38=DataOdafim!AI$1,DataOdafim!$A40=Data!$A38),Data!$H38,0)</f>
        <v>0</v>
      </c>
      <c r="AJ40" s="65">
        <f>IF(AND(Data!$B38=DataOdafim!AJ$1,DataOdafim!$A40=Data!$A38),Data!$H38,0)</f>
        <v>0</v>
      </c>
      <c r="AK40" s="65">
        <f>IF(AND(Data!$B38=DataOdafim!AK$1,DataOdafim!$A40=Data!$A38),Data!$H38,0)</f>
        <v>0</v>
      </c>
      <c r="AL40" s="65">
        <f>IF(AND(Data!$B38=DataOdafim!AL$1,DataOdafim!$A40=Data!$A38),Data!$H38,0)</f>
        <v>0</v>
      </c>
      <c r="AM40" s="65">
        <f>IF(AND(Data!$B38=DataOdafim!AM$1,DataOdafim!$A40=Data!$A38),Data!$H38,0)</f>
        <v>0</v>
      </c>
      <c r="AN40" s="65">
        <f>IF(AND(Data!$B38=DataOdafim!AN$1,DataOdafim!$A40=Data!$A38),Data!$H38,0)</f>
        <v>0</v>
      </c>
      <c r="AO40" s="65">
        <f>IF(AND(Data!$B38=DataOdafim!AO$1,DataOdafim!$A40=Data!$A38),Data!$H38,0)</f>
        <v>0</v>
      </c>
      <c r="AP40" s="65">
        <f>IF(AND(Data!$B38=DataOdafim!AP$1,DataOdafim!$A40=Data!$A38),Data!$H38,0)</f>
        <v>0</v>
      </c>
      <c r="AQ40" s="65">
        <f>IF(AND(Data!$B38=DataOdafim!AQ$1,DataOdafim!$A40=Data!$A38),Data!$H38,0)</f>
        <v>0</v>
      </c>
      <c r="AR40" s="65">
        <f>IF(AND(Data!$B38=DataOdafim!AR$1,DataOdafim!$A40=Data!$A38),Data!$H38,0)</f>
        <v>0</v>
      </c>
      <c r="AS40" s="65">
        <f>IF(AND(Data!$B38=DataOdafim!AS$1,DataOdafim!$A40=Data!$A38),Data!$H38,0)</f>
        <v>0</v>
      </c>
      <c r="AT40" s="65">
        <f>IF(AND(Data!$B38=DataOdafim!AT$1,DataOdafim!$A40=Data!$A38),Data!$H38,0)</f>
        <v>0</v>
      </c>
      <c r="AU40" s="65">
        <f>IF(AND(Data!$B38=DataOdafim!AU$1,DataOdafim!$A40=Data!$A38),Data!$H38,0)</f>
        <v>0</v>
      </c>
      <c r="AV40" s="65">
        <f>IF(AND(Data!$B38=DataOdafim!AV$1,DataOdafim!$A40=Data!$A38),Data!$H38,0)</f>
        <v>0</v>
      </c>
      <c r="AW40" s="65">
        <f>IF(AND(Data!$B38=DataOdafim!AW$1,DataOdafim!$A40=Data!$A38),Data!$H38,0)</f>
        <v>0</v>
      </c>
      <c r="AX40" s="65">
        <f>IF(AND(Data!$B38=DataOdafim!AX$1,DataOdafim!$A40=Data!$A38),Data!$H38,0)</f>
        <v>0</v>
      </c>
      <c r="AY40" s="65">
        <f>IF(AND(Data!$B38=DataOdafim!AY$1,DataOdafim!$A40=Data!$A38),Data!$H38,0)</f>
        <v>0</v>
      </c>
      <c r="AZ40" s="65">
        <f>IF(AND(Data!$B38=DataOdafim!AZ$1,DataOdafim!$A40=Data!$A38),Data!$H38,0)</f>
        <v>0</v>
      </c>
      <c r="BA40" s="65">
        <f>IF(AND(Data!$B38=DataOdafim!BA$1,DataOdafim!$A40=Data!$A38),Data!$H38,0)</f>
        <v>0</v>
      </c>
      <c r="BB40" s="65">
        <f>IF(AND(Data!$B38=DataOdafim!BB$1,DataOdafim!$A40=Data!$A38),Data!$H38,0)</f>
        <v>0</v>
      </c>
      <c r="BC40" s="65">
        <f>IF(AND(Data!$B38=DataOdafim!BC$1,DataOdafim!$A40=Data!$A38),Data!$H38,0)</f>
        <v>0</v>
      </c>
      <c r="BD40" s="65">
        <f>IF(AND(Data!$B38=DataOdafim!BD$1,DataOdafim!$A40=Data!$A38),Data!$H38,0)</f>
        <v>0</v>
      </c>
      <c r="BE40" s="65">
        <f>IF(AND(Data!$B38=DataOdafim!BE$1,DataOdafim!$A40=Data!$A38),Data!$H38,0)</f>
        <v>0</v>
      </c>
      <c r="BF40" s="65">
        <f>IF(AND(Data!$B38=DataOdafim!BF$1,DataOdafim!$A40=Data!$A38),Data!$H38,0)</f>
        <v>0</v>
      </c>
      <c r="BG40" s="65">
        <f>IF(AND(Data!$B38=DataOdafim!BG$1,DataOdafim!$A40=Data!$A38),Data!$H38,0)</f>
        <v>0</v>
      </c>
      <c r="BH40" s="65">
        <f>IF(AND(Data!$B38=DataOdafim!BH$1,DataOdafim!$A40=Data!$A38),Data!$H38,0)</f>
        <v>0</v>
      </c>
      <c r="BI40" s="65">
        <f>IF(AND(Data!$B38=DataOdafim!BI$1,DataOdafim!$A40=Data!$A38),Data!$H38,0)</f>
        <v>0</v>
      </c>
      <c r="BJ40" s="65">
        <f>IF(AND(Data!$B38=DataOdafim!BJ$1,DataOdafim!$A40=Data!$A38),Data!$H38,0)</f>
        <v>0</v>
      </c>
    </row>
    <row r="41" spans="1:62" ht="15" x14ac:dyDescent="0.25">
      <c r="A41" s="62">
        <v>38</v>
      </c>
      <c r="B41" s="64">
        <f>VLOOKUP(A41,Data!A:G,5,FALSE)</f>
        <v>0</v>
      </c>
      <c r="C41" s="65">
        <f>IF(AND(Data!$B39=DataOdafim!C$1,DataOdafim!$A41=Data!$A39),Data!$H39,0)</f>
        <v>0</v>
      </c>
      <c r="D41" s="65">
        <f>IF(AND(Data!$B39=DataOdafim!D$1,DataOdafim!$A41=Data!$A39),Data!$H39,0)</f>
        <v>0</v>
      </c>
      <c r="E41" s="65">
        <f>IF(AND(Data!$B39=DataOdafim!E$1,DataOdafim!$A41=Data!$A39),Data!$H39,0)</f>
        <v>0</v>
      </c>
      <c r="F41" s="65">
        <f>IF(AND(Data!$B39=DataOdafim!F$1,DataOdafim!$A41=Data!$A39),Data!$H39,0)</f>
        <v>0</v>
      </c>
      <c r="G41" s="65">
        <f>IF(AND(Data!$B39=DataOdafim!G$1,DataOdafim!$A41=Data!$A39),Data!$H39,0)</f>
        <v>0</v>
      </c>
      <c r="H41" s="65">
        <f>IF(AND(Data!$B39=DataOdafim!H$1,DataOdafim!$A41=Data!$A39),Data!$H39,0)</f>
        <v>0</v>
      </c>
      <c r="I41" s="65">
        <f>IF(AND(Data!$B39=DataOdafim!I$1,DataOdafim!$A41=Data!$A39),Data!$H39,0)</f>
        <v>0</v>
      </c>
      <c r="J41" s="65">
        <f>IF(AND(Data!$B39=DataOdafim!J$1,DataOdafim!$A41=Data!$A39),Data!$H39,0)</f>
        <v>0</v>
      </c>
      <c r="K41" s="65">
        <f>IF(AND(Data!$B39=DataOdafim!K$1,DataOdafim!$A41=Data!$A39),Data!$H39,0)</f>
        <v>0</v>
      </c>
      <c r="L41" s="65">
        <f>IF(AND(Data!$B39=DataOdafim!L$1,DataOdafim!$A41=Data!$A39),Data!$H39,0)</f>
        <v>0</v>
      </c>
      <c r="M41" s="65">
        <f>IF(AND(Data!$B39=DataOdafim!M$1,DataOdafim!$A41=Data!$A39),Data!$H39,0)</f>
        <v>0</v>
      </c>
      <c r="N41" s="65">
        <f>IF(AND(Data!$B39=DataOdafim!N$1,DataOdafim!$A41=Data!$A39),Data!$H39,0)</f>
        <v>0</v>
      </c>
      <c r="O41" s="65">
        <f>IF(AND(Data!$B39=DataOdafim!O$1,DataOdafim!$A41=Data!$A39),Data!$H39,0)</f>
        <v>0</v>
      </c>
      <c r="P41" s="65">
        <f>IF(AND(Data!$B39=DataOdafim!P$1,DataOdafim!$A41=Data!$A39),Data!$H39,0)</f>
        <v>0</v>
      </c>
      <c r="Q41" s="65">
        <f>IF(AND(Data!$B39=DataOdafim!Q$1,DataOdafim!$A41=Data!$A39),Data!$H39,0)</f>
        <v>0</v>
      </c>
      <c r="R41" s="65">
        <f>IF(AND(Data!$B39=DataOdafim!R$1,DataOdafim!$A41=Data!$A39),Data!$H39,0)</f>
        <v>0</v>
      </c>
      <c r="S41" s="65">
        <f>IF(AND(Data!$B39=DataOdafim!S$1,DataOdafim!$A41=Data!$A39),Data!$H39,0)</f>
        <v>0</v>
      </c>
      <c r="T41" s="65">
        <f>IF(AND(Data!$B39=DataOdafim!T$1,DataOdafim!$A41=Data!$A39),Data!$H39,0)</f>
        <v>0</v>
      </c>
      <c r="U41" s="65">
        <f>IF(AND(Data!$B39=DataOdafim!U$1,DataOdafim!$A41=Data!$A39),Data!$H39,0)</f>
        <v>0</v>
      </c>
      <c r="V41" s="65">
        <f>IF(AND(Data!$B39=DataOdafim!V$1,DataOdafim!$A41=Data!$A39),Data!$H39,0)</f>
        <v>0</v>
      </c>
      <c r="W41" s="65">
        <f>IF(AND(Data!$B39=DataOdafim!W$1,DataOdafim!$A41=Data!$A39),Data!$H39,0)</f>
        <v>0</v>
      </c>
      <c r="X41" s="65">
        <f>IF(AND(Data!$B39=DataOdafim!X$1,DataOdafim!$A41=Data!$A39),Data!$H39,0)</f>
        <v>0</v>
      </c>
      <c r="Y41" s="65">
        <f>IF(AND(Data!$B39=DataOdafim!Y$1,DataOdafim!$A41=Data!$A39),Data!$H39,0)</f>
        <v>0</v>
      </c>
      <c r="Z41" s="65">
        <f>IF(AND(Data!$B39=DataOdafim!Z$1,DataOdafim!$A41=Data!$A39),Data!$H39,0)</f>
        <v>0</v>
      </c>
      <c r="AA41" s="65">
        <f>IF(AND(Data!$B39=DataOdafim!AA$1,DataOdafim!$A41=Data!$A39),Data!$H39,0)</f>
        <v>0</v>
      </c>
      <c r="AB41" s="65">
        <f>IF(AND(Data!$B39=DataOdafim!AB$1,DataOdafim!$A41=Data!$A39),Data!$H39,0)</f>
        <v>0</v>
      </c>
      <c r="AC41" s="65">
        <f>IF(AND(Data!$B39=DataOdafim!AC$1,DataOdafim!$A41=Data!$A39),Data!$H39,0)</f>
        <v>0</v>
      </c>
      <c r="AD41" s="65">
        <f>IF(AND(Data!$B39=DataOdafim!AD$1,DataOdafim!$A41=Data!$A39),Data!$H39,0)</f>
        <v>0</v>
      </c>
      <c r="AE41" s="65">
        <f>IF(AND(Data!$B39=DataOdafim!AE$1,DataOdafim!$A41=Data!$A39),Data!$H39,0)</f>
        <v>0</v>
      </c>
      <c r="AF41" s="65">
        <f>IF(AND(Data!$B39=DataOdafim!AF$1,DataOdafim!$A41=Data!$A39),Data!$H39,0)</f>
        <v>0</v>
      </c>
      <c r="AG41" s="65">
        <f>IF(AND(Data!$B39=DataOdafim!AG$1,DataOdafim!$A41=Data!$A39),Data!$H39,0)</f>
        <v>0</v>
      </c>
      <c r="AH41" s="65">
        <f>IF(AND(Data!$B39=DataOdafim!AH$1,DataOdafim!$A41=Data!$A39),Data!$H39,0)</f>
        <v>0</v>
      </c>
      <c r="AI41" s="65">
        <f>IF(AND(Data!$B39=DataOdafim!AI$1,DataOdafim!$A41=Data!$A39),Data!$H39,0)</f>
        <v>0</v>
      </c>
      <c r="AJ41" s="65">
        <f>IF(AND(Data!$B39=DataOdafim!AJ$1,DataOdafim!$A41=Data!$A39),Data!$H39,0)</f>
        <v>0</v>
      </c>
      <c r="AK41" s="65">
        <f>IF(AND(Data!$B39=DataOdafim!AK$1,DataOdafim!$A41=Data!$A39),Data!$H39,0)</f>
        <v>0</v>
      </c>
      <c r="AL41" s="65">
        <f>IF(AND(Data!$B39=DataOdafim!AL$1,DataOdafim!$A41=Data!$A39),Data!$H39,0)</f>
        <v>0</v>
      </c>
      <c r="AM41" s="65">
        <f>IF(AND(Data!$B39=DataOdafim!AM$1,DataOdafim!$A41=Data!$A39),Data!$H39,0)</f>
        <v>0</v>
      </c>
      <c r="AN41" s="65">
        <f>IF(AND(Data!$B39=DataOdafim!AN$1,DataOdafim!$A41=Data!$A39),Data!$H39,0)</f>
        <v>0</v>
      </c>
      <c r="AO41" s="65">
        <f>IF(AND(Data!$B39=DataOdafim!AO$1,DataOdafim!$A41=Data!$A39),Data!$H39,0)</f>
        <v>0</v>
      </c>
      <c r="AP41" s="65">
        <f>IF(AND(Data!$B39=DataOdafim!AP$1,DataOdafim!$A41=Data!$A39),Data!$H39,0)</f>
        <v>0</v>
      </c>
      <c r="AQ41" s="65">
        <f>IF(AND(Data!$B39=DataOdafim!AQ$1,DataOdafim!$A41=Data!$A39),Data!$H39,0)</f>
        <v>0</v>
      </c>
      <c r="AR41" s="65">
        <f>IF(AND(Data!$B39=DataOdafim!AR$1,DataOdafim!$A41=Data!$A39),Data!$H39,0)</f>
        <v>0</v>
      </c>
      <c r="AS41" s="65">
        <f>IF(AND(Data!$B39=DataOdafim!AS$1,DataOdafim!$A41=Data!$A39),Data!$H39,0)</f>
        <v>0</v>
      </c>
      <c r="AT41" s="65">
        <f>IF(AND(Data!$B39=DataOdafim!AT$1,DataOdafim!$A41=Data!$A39),Data!$H39,0)</f>
        <v>0</v>
      </c>
      <c r="AU41" s="65">
        <f>IF(AND(Data!$B39=DataOdafim!AU$1,DataOdafim!$A41=Data!$A39),Data!$H39,0)</f>
        <v>0</v>
      </c>
      <c r="AV41" s="65">
        <f>IF(AND(Data!$B39=DataOdafim!AV$1,DataOdafim!$A41=Data!$A39),Data!$H39,0)</f>
        <v>0</v>
      </c>
      <c r="AW41" s="65">
        <f>IF(AND(Data!$B39=DataOdafim!AW$1,DataOdafim!$A41=Data!$A39),Data!$H39,0)</f>
        <v>0</v>
      </c>
      <c r="AX41" s="65">
        <f>IF(AND(Data!$B39=DataOdafim!AX$1,DataOdafim!$A41=Data!$A39),Data!$H39,0)</f>
        <v>0</v>
      </c>
      <c r="AY41" s="65">
        <f>IF(AND(Data!$B39=DataOdafim!AY$1,DataOdafim!$A41=Data!$A39),Data!$H39,0)</f>
        <v>0</v>
      </c>
      <c r="AZ41" s="65">
        <f>IF(AND(Data!$B39=DataOdafim!AZ$1,DataOdafim!$A41=Data!$A39),Data!$H39,0)</f>
        <v>0</v>
      </c>
      <c r="BA41" s="65">
        <f>IF(AND(Data!$B39=DataOdafim!BA$1,DataOdafim!$A41=Data!$A39),Data!$H39,0)</f>
        <v>0</v>
      </c>
      <c r="BB41" s="65">
        <f>IF(AND(Data!$B39=DataOdafim!BB$1,DataOdafim!$A41=Data!$A39),Data!$H39,0)</f>
        <v>0</v>
      </c>
      <c r="BC41" s="65">
        <f>IF(AND(Data!$B39=DataOdafim!BC$1,DataOdafim!$A41=Data!$A39),Data!$H39,0)</f>
        <v>0</v>
      </c>
      <c r="BD41" s="65">
        <f>IF(AND(Data!$B39=DataOdafim!BD$1,DataOdafim!$A41=Data!$A39),Data!$H39,0)</f>
        <v>0</v>
      </c>
      <c r="BE41" s="65">
        <f>IF(AND(Data!$B39=DataOdafim!BE$1,DataOdafim!$A41=Data!$A39),Data!$H39,0)</f>
        <v>0</v>
      </c>
      <c r="BF41" s="65">
        <f>IF(AND(Data!$B39=DataOdafim!BF$1,DataOdafim!$A41=Data!$A39),Data!$H39,0)</f>
        <v>0</v>
      </c>
      <c r="BG41" s="65">
        <f>IF(AND(Data!$B39=DataOdafim!BG$1,DataOdafim!$A41=Data!$A39),Data!$H39,0)</f>
        <v>0</v>
      </c>
      <c r="BH41" s="65">
        <f>IF(AND(Data!$B39=DataOdafim!BH$1,DataOdafim!$A41=Data!$A39),Data!$H39,0)</f>
        <v>0</v>
      </c>
      <c r="BI41" s="65">
        <f>IF(AND(Data!$B39=DataOdafim!BI$1,DataOdafim!$A41=Data!$A39),Data!$H39,0)</f>
        <v>0</v>
      </c>
      <c r="BJ41" s="65">
        <f>IF(AND(Data!$B39=DataOdafim!BJ$1,DataOdafim!$A41=Data!$A39),Data!$H39,0)</f>
        <v>0</v>
      </c>
    </row>
    <row r="42" spans="1:62" ht="15" x14ac:dyDescent="0.25">
      <c r="A42" s="62">
        <v>39</v>
      </c>
      <c r="B42" s="64">
        <f>VLOOKUP(A42,Data!A:G,5,FALSE)</f>
        <v>0</v>
      </c>
      <c r="C42" s="65">
        <f>IF(AND(Data!$B40=DataOdafim!C$1,DataOdafim!$A42=Data!$A40),Data!$H40,0)</f>
        <v>0</v>
      </c>
      <c r="D42" s="65">
        <f>IF(AND(Data!$B40=DataOdafim!D$1,DataOdafim!$A42=Data!$A40),Data!$H40,0)</f>
        <v>0</v>
      </c>
      <c r="E42" s="65">
        <f>IF(AND(Data!$B40=DataOdafim!E$1,DataOdafim!$A42=Data!$A40),Data!$H40,0)</f>
        <v>0</v>
      </c>
      <c r="F42" s="65">
        <f>IF(AND(Data!$B40=DataOdafim!F$1,DataOdafim!$A42=Data!$A40),Data!$H40,0)</f>
        <v>0</v>
      </c>
      <c r="G42" s="65">
        <f>IF(AND(Data!$B40=DataOdafim!G$1,DataOdafim!$A42=Data!$A40),Data!$H40,0)</f>
        <v>0</v>
      </c>
      <c r="H42" s="65">
        <f>IF(AND(Data!$B40=DataOdafim!H$1,DataOdafim!$A42=Data!$A40),Data!$H40,0)</f>
        <v>0</v>
      </c>
      <c r="I42" s="65">
        <f>IF(AND(Data!$B40=DataOdafim!I$1,DataOdafim!$A42=Data!$A40),Data!$H40,0)</f>
        <v>0</v>
      </c>
      <c r="J42" s="65">
        <f>IF(AND(Data!$B40=DataOdafim!J$1,DataOdafim!$A42=Data!$A40),Data!$H40,0)</f>
        <v>0</v>
      </c>
      <c r="K42" s="65">
        <f>IF(AND(Data!$B40=DataOdafim!K$1,DataOdafim!$A42=Data!$A40),Data!$H40,0)</f>
        <v>0</v>
      </c>
      <c r="L42" s="65">
        <f>IF(AND(Data!$B40=DataOdafim!L$1,DataOdafim!$A42=Data!$A40),Data!$H40,0)</f>
        <v>0</v>
      </c>
      <c r="M42" s="65">
        <f>IF(AND(Data!$B40=DataOdafim!M$1,DataOdafim!$A42=Data!$A40),Data!$H40,0)</f>
        <v>0</v>
      </c>
      <c r="N42" s="65">
        <f>IF(AND(Data!$B40=DataOdafim!N$1,DataOdafim!$A42=Data!$A40),Data!$H40,0)</f>
        <v>0</v>
      </c>
      <c r="O42" s="65">
        <f>IF(AND(Data!$B40=DataOdafim!O$1,DataOdafim!$A42=Data!$A40),Data!$H40,0)</f>
        <v>0</v>
      </c>
      <c r="P42" s="65">
        <f>IF(AND(Data!$B40=DataOdafim!P$1,DataOdafim!$A42=Data!$A40),Data!$H40,0)</f>
        <v>0</v>
      </c>
      <c r="Q42" s="65">
        <f>IF(AND(Data!$B40=DataOdafim!Q$1,DataOdafim!$A42=Data!$A40),Data!$H40,0)</f>
        <v>0</v>
      </c>
      <c r="R42" s="65">
        <f>IF(AND(Data!$B40=DataOdafim!R$1,DataOdafim!$A42=Data!$A40),Data!$H40,0)</f>
        <v>0</v>
      </c>
      <c r="S42" s="65">
        <f>IF(AND(Data!$B40=DataOdafim!S$1,DataOdafim!$A42=Data!$A40),Data!$H40,0)</f>
        <v>0</v>
      </c>
      <c r="T42" s="65">
        <f>IF(AND(Data!$B40=DataOdafim!T$1,DataOdafim!$A42=Data!$A40),Data!$H40,0)</f>
        <v>0</v>
      </c>
      <c r="U42" s="65">
        <f>IF(AND(Data!$B40=DataOdafim!U$1,DataOdafim!$A42=Data!$A40),Data!$H40,0)</f>
        <v>0</v>
      </c>
      <c r="V42" s="65">
        <f>IF(AND(Data!$B40=DataOdafim!V$1,DataOdafim!$A42=Data!$A40),Data!$H40,0)</f>
        <v>0</v>
      </c>
      <c r="W42" s="65">
        <f>IF(AND(Data!$B40=DataOdafim!W$1,DataOdafim!$A42=Data!$A40),Data!$H40,0)</f>
        <v>0</v>
      </c>
      <c r="X42" s="65">
        <f>IF(AND(Data!$B40=DataOdafim!X$1,DataOdafim!$A42=Data!$A40),Data!$H40,0)</f>
        <v>0</v>
      </c>
      <c r="Y42" s="65">
        <f>IF(AND(Data!$B40=DataOdafim!Y$1,DataOdafim!$A42=Data!$A40),Data!$H40,0)</f>
        <v>0</v>
      </c>
      <c r="Z42" s="65">
        <f>IF(AND(Data!$B40=DataOdafim!Z$1,DataOdafim!$A42=Data!$A40),Data!$H40,0)</f>
        <v>0</v>
      </c>
      <c r="AA42" s="65">
        <f>IF(AND(Data!$B40=DataOdafim!AA$1,DataOdafim!$A42=Data!$A40),Data!$H40,0)</f>
        <v>0</v>
      </c>
      <c r="AB42" s="65">
        <f>IF(AND(Data!$B40=DataOdafim!AB$1,DataOdafim!$A42=Data!$A40),Data!$H40,0)</f>
        <v>0</v>
      </c>
      <c r="AC42" s="65">
        <f>IF(AND(Data!$B40=DataOdafim!AC$1,DataOdafim!$A42=Data!$A40),Data!$H40,0)</f>
        <v>0</v>
      </c>
      <c r="AD42" s="65">
        <f>IF(AND(Data!$B40=DataOdafim!AD$1,DataOdafim!$A42=Data!$A40),Data!$H40,0)</f>
        <v>0</v>
      </c>
      <c r="AE42" s="65">
        <f>IF(AND(Data!$B40=DataOdafim!AE$1,DataOdafim!$A42=Data!$A40),Data!$H40,0)</f>
        <v>0</v>
      </c>
      <c r="AF42" s="65">
        <f>IF(AND(Data!$B40=DataOdafim!AF$1,DataOdafim!$A42=Data!$A40),Data!$H40,0)</f>
        <v>0</v>
      </c>
      <c r="AG42" s="65">
        <f>IF(AND(Data!$B40=DataOdafim!AG$1,DataOdafim!$A42=Data!$A40),Data!$H40,0)</f>
        <v>0</v>
      </c>
      <c r="AH42" s="65">
        <f>IF(AND(Data!$B40=DataOdafim!AH$1,DataOdafim!$A42=Data!$A40),Data!$H40,0)</f>
        <v>0</v>
      </c>
      <c r="AI42" s="65">
        <f>IF(AND(Data!$B40=DataOdafim!AI$1,DataOdafim!$A42=Data!$A40),Data!$H40,0)</f>
        <v>0</v>
      </c>
      <c r="AJ42" s="65">
        <f>IF(AND(Data!$B40=DataOdafim!AJ$1,DataOdafim!$A42=Data!$A40),Data!$H40,0)</f>
        <v>0</v>
      </c>
      <c r="AK42" s="65">
        <f>IF(AND(Data!$B40=DataOdafim!AK$1,DataOdafim!$A42=Data!$A40),Data!$H40,0)</f>
        <v>0</v>
      </c>
      <c r="AL42" s="65">
        <f>IF(AND(Data!$B40=DataOdafim!AL$1,DataOdafim!$A42=Data!$A40),Data!$H40,0)</f>
        <v>0</v>
      </c>
      <c r="AM42" s="65">
        <f>IF(AND(Data!$B40=DataOdafim!AM$1,DataOdafim!$A42=Data!$A40),Data!$H40,0)</f>
        <v>0</v>
      </c>
      <c r="AN42" s="65">
        <f>IF(AND(Data!$B40=DataOdafim!AN$1,DataOdafim!$A42=Data!$A40),Data!$H40,0)</f>
        <v>0</v>
      </c>
      <c r="AO42" s="65">
        <f>IF(AND(Data!$B40=DataOdafim!AO$1,DataOdafim!$A42=Data!$A40),Data!$H40,0)</f>
        <v>0</v>
      </c>
      <c r="AP42" s="65">
        <f>IF(AND(Data!$B40=DataOdafim!AP$1,DataOdafim!$A42=Data!$A40),Data!$H40,0)</f>
        <v>0</v>
      </c>
      <c r="AQ42" s="65">
        <f>IF(AND(Data!$B40=DataOdafim!AQ$1,DataOdafim!$A42=Data!$A40),Data!$H40,0)</f>
        <v>0</v>
      </c>
      <c r="AR42" s="65">
        <f>IF(AND(Data!$B40=DataOdafim!AR$1,DataOdafim!$A42=Data!$A40),Data!$H40,0)</f>
        <v>0</v>
      </c>
      <c r="AS42" s="65">
        <f>IF(AND(Data!$B40=DataOdafim!AS$1,DataOdafim!$A42=Data!$A40),Data!$H40,0)</f>
        <v>0</v>
      </c>
      <c r="AT42" s="65">
        <f>IF(AND(Data!$B40=DataOdafim!AT$1,DataOdafim!$A42=Data!$A40),Data!$H40,0)</f>
        <v>0</v>
      </c>
      <c r="AU42" s="65">
        <f>IF(AND(Data!$B40=DataOdafim!AU$1,DataOdafim!$A42=Data!$A40),Data!$H40,0)</f>
        <v>0</v>
      </c>
      <c r="AV42" s="65">
        <f>IF(AND(Data!$B40=DataOdafim!AV$1,DataOdafim!$A42=Data!$A40),Data!$H40,0)</f>
        <v>0</v>
      </c>
      <c r="AW42" s="65">
        <f>IF(AND(Data!$B40=DataOdafim!AW$1,DataOdafim!$A42=Data!$A40),Data!$H40,0)</f>
        <v>0</v>
      </c>
      <c r="AX42" s="65">
        <f>IF(AND(Data!$B40=DataOdafim!AX$1,DataOdafim!$A42=Data!$A40),Data!$H40,0)</f>
        <v>0</v>
      </c>
      <c r="AY42" s="65">
        <f>IF(AND(Data!$B40=DataOdafim!AY$1,DataOdafim!$A42=Data!$A40),Data!$H40,0)</f>
        <v>0</v>
      </c>
      <c r="AZ42" s="65">
        <f>IF(AND(Data!$B40=DataOdafim!AZ$1,DataOdafim!$A42=Data!$A40),Data!$H40,0)</f>
        <v>0</v>
      </c>
      <c r="BA42" s="65">
        <f>IF(AND(Data!$B40=DataOdafim!BA$1,DataOdafim!$A42=Data!$A40),Data!$H40,0)</f>
        <v>0</v>
      </c>
      <c r="BB42" s="65">
        <f>IF(AND(Data!$B40=DataOdafim!BB$1,DataOdafim!$A42=Data!$A40),Data!$H40,0)</f>
        <v>0</v>
      </c>
      <c r="BC42" s="65">
        <f>IF(AND(Data!$B40=DataOdafim!BC$1,DataOdafim!$A42=Data!$A40),Data!$H40,0)</f>
        <v>0</v>
      </c>
      <c r="BD42" s="65">
        <f>IF(AND(Data!$B40=DataOdafim!BD$1,DataOdafim!$A42=Data!$A40),Data!$H40,0)</f>
        <v>0</v>
      </c>
      <c r="BE42" s="65">
        <f>IF(AND(Data!$B40=DataOdafim!BE$1,DataOdafim!$A42=Data!$A40),Data!$H40,0)</f>
        <v>0</v>
      </c>
      <c r="BF42" s="65">
        <f>IF(AND(Data!$B40=DataOdafim!BF$1,DataOdafim!$A42=Data!$A40),Data!$H40,0)</f>
        <v>0</v>
      </c>
      <c r="BG42" s="65">
        <f>IF(AND(Data!$B40=DataOdafim!BG$1,DataOdafim!$A42=Data!$A40),Data!$H40,0)</f>
        <v>0</v>
      </c>
      <c r="BH42" s="65">
        <f>IF(AND(Data!$B40=DataOdafim!BH$1,DataOdafim!$A42=Data!$A40),Data!$H40,0)</f>
        <v>0</v>
      </c>
      <c r="BI42" s="65">
        <f>IF(AND(Data!$B40=DataOdafim!BI$1,DataOdafim!$A42=Data!$A40),Data!$H40,0)</f>
        <v>0</v>
      </c>
      <c r="BJ42" s="65">
        <f>IF(AND(Data!$B40=DataOdafim!BJ$1,DataOdafim!$A42=Data!$A40),Data!$H40,0)</f>
        <v>0</v>
      </c>
    </row>
    <row r="43" spans="1:62" ht="15" x14ac:dyDescent="0.25">
      <c r="A43" s="62">
        <v>40</v>
      </c>
      <c r="B43" s="64">
        <f>VLOOKUP(A43,Data!A:G,5,FALSE)</f>
        <v>0</v>
      </c>
      <c r="C43" s="65">
        <f>IF(AND(Data!$B41=DataOdafim!C$1,DataOdafim!$A43=Data!$A41),Data!$H41,0)</f>
        <v>0</v>
      </c>
      <c r="D43" s="65">
        <f>IF(AND(Data!$B41=DataOdafim!D$1,DataOdafim!$A43=Data!$A41),Data!$H41,0)</f>
        <v>0</v>
      </c>
      <c r="E43" s="65">
        <f>IF(AND(Data!$B41=DataOdafim!E$1,DataOdafim!$A43=Data!$A41),Data!$H41,0)</f>
        <v>0</v>
      </c>
      <c r="F43" s="65">
        <f>IF(AND(Data!$B41=DataOdafim!F$1,DataOdafim!$A43=Data!$A41),Data!$H41,0)</f>
        <v>0</v>
      </c>
      <c r="G43" s="65">
        <f>IF(AND(Data!$B41=DataOdafim!G$1,DataOdafim!$A43=Data!$A41),Data!$H41,0)</f>
        <v>0</v>
      </c>
      <c r="H43" s="65">
        <f>IF(AND(Data!$B41=DataOdafim!H$1,DataOdafim!$A43=Data!$A41),Data!$H41,0)</f>
        <v>0</v>
      </c>
      <c r="I43" s="65">
        <f>IF(AND(Data!$B41=DataOdafim!I$1,DataOdafim!$A43=Data!$A41),Data!$H41,0)</f>
        <v>0</v>
      </c>
      <c r="J43" s="65">
        <f>IF(AND(Data!$B41=DataOdafim!J$1,DataOdafim!$A43=Data!$A41),Data!$H41,0)</f>
        <v>0</v>
      </c>
      <c r="K43" s="65">
        <f>IF(AND(Data!$B41=DataOdafim!K$1,DataOdafim!$A43=Data!$A41),Data!$H41,0)</f>
        <v>0</v>
      </c>
      <c r="L43" s="65">
        <f>IF(AND(Data!$B41=DataOdafim!L$1,DataOdafim!$A43=Data!$A41),Data!$H41,0)</f>
        <v>0</v>
      </c>
      <c r="M43" s="65">
        <f>IF(AND(Data!$B41=DataOdafim!M$1,DataOdafim!$A43=Data!$A41),Data!$H41,0)</f>
        <v>0</v>
      </c>
      <c r="N43" s="65">
        <f>IF(AND(Data!$B41=DataOdafim!N$1,DataOdafim!$A43=Data!$A41),Data!$H41,0)</f>
        <v>0</v>
      </c>
      <c r="O43" s="65">
        <f>IF(AND(Data!$B41=DataOdafim!O$1,DataOdafim!$A43=Data!$A41),Data!$H41,0)</f>
        <v>0</v>
      </c>
      <c r="P43" s="65">
        <f>IF(AND(Data!$B41=DataOdafim!P$1,DataOdafim!$A43=Data!$A41),Data!$H41,0)</f>
        <v>0</v>
      </c>
      <c r="Q43" s="65">
        <f>IF(AND(Data!$B41=DataOdafim!Q$1,DataOdafim!$A43=Data!$A41),Data!$H41,0)</f>
        <v>0</v>
      </c>
      <c r="R43" s="65">
        <f>IF(AND(Data!$B41=DataOdafim!R$1,DataOdafim!$A43=Data!$A41),Data!$H41,0)</f>
        <v>0</v>
      </c>
      <c r="S43" s="65">
        <f>IF(AND(Data!$B41=DataOdafim!S$1,DataOdafim!$A43=Data!$A41),Data!$H41,0)</f>
        <v>0</v>
      </c>
      <c r="T43" s="65">
        <f>IF(AND(Data!$B41=DataOdafim!T$1,DataOdafim!$A43=Data!$A41),Data!$H41,0)</f>
        <v>0</v>
      </c>
      <c r="U43" s="65">
        <f>IF(AND(Data!$B41=DataOdafim!U$1,DataOdafim!$A43=Data!$A41),Data!$H41,0)</f>
        <v>0</v>
      </c>
      <c r="V43" s="65">
        <f>IF(AND(Data!$B41=DataOdafim!V$1,DataOdafim!$A43=Data!$A41),Data!$H41,0)</f>
        <v>0</v>
      </c>
      <c r="W43" s="65">
        <f>IF(AND(Data!$B41=DataOdafim!W$1,DataOdafim!$A43=Data!$A41),Data!$H41,0)</f>
        <v>0</v>
      </c>
      <c r="X43" s="65">
        <f>IF(AND(Data!$B41=DataOdafim!X$1,DataOdafim!$A43=Data!$A41),Data!$H41,0)</f>
        <v>0</v>
      </c>
      <c r="Y43" s="65">
        <f>IF(AND(Data!$B41=DataOdafim!Y$1,DataOdafim!$A43=Data!$A41),Data!$H41,0)</f>
        <v>0</v>
      </c>
      <c r="Z43" s="65">
        <f>IF(AND(Data!$B41=DataOdafim!Z$1,DataOdafim!$A43=Data!$A41),Data!$H41,0)</f>
        <v>0</v>
      </c>
      <c r="AA43" s="65">
        <f>IF(AND(Data!$B41=DataOdafim!AA$1,DataOdafim!$A43=Data!$A41),Data!$H41,0)</f>
        <v>0</v>
      </c>
      <c r="AB43" s="65">
        <f>IF(AND(Data!$B41=DataOdafim!AB$1,DataOdafim!$A43=Data!$A41),Data!$H41,0)</f>
        <v>0</v>
      </c>
      <c r="AC43" s="65">
        <f>IF(AND(Data!$B41=DataOdafim!AC$1,DataOdafim!$A43=Data!$A41),Data!$H41,0)</f>
        <v>0</v>
      </c>
      <c r="AD43" s="65">
        <f>IF(AND(Data!$B41=DataOdafim!AD$1,DataOdafim!$A43=Data!$A41),Data!$H41,0)</f>
        <v>0</v>
      </c>
      <c r="AE43" s="65">
        <f>IF(AND(Data!$B41=DataOdafim!AE$1,DataOdafim!$A43=Data!$A41),Data!$H41,0)</f>
        <v>0</v>
      </c>
      <c r="AF43" s="65">
        <f>IF(AND(Data!$B41=DataOdafim!AF$1,DataOdafim!$A43=Data!$A41),Data!$H41,0)</f>
        <v>0</v>
      </c>
      <c r="AG43" s="65">
        <f>IF(AND(Data!$B41=DataOdafim!AG$1,DataOdafim!$A43=Data!$A41),Data!$H41,0)</f>
        <v>0</v>
      </c>
      <c r="AH43" s="65">
        <f>IF(AND(Data!$B41=DataOdafim!AH$1,DataOdafim!$A43=Data!$A41),Data!$H41,0)</f>
        <v>0</v>
      </c>
      <c r="AI43" s="65">
        <f>IF(AND(Data!$B41=DataOdafim!AI$1,DataOdafim!$A43=Data!$A41),Data!$H41,0)</f>
        <v>0</v>
      </c>
      <c r="AJ43" s="65">
        <f>IF(AND(Data!$B41=DataOdafim!AJ$1,DataOdafim!$A43=Data!$A41),Data!$H41,0)</f>
        <v>0</v>
      </c>
      <c r="AK43" s="65">
        <f>IF(AND(Data!$B41=DataOdafim!AK$1,DataOdafim!$A43=Data!$A41),Data!$H41,0)</f>
        <v>0</v>
      </c>
      <c r="AL43" s="65">
        <f>IF(AND(Data!$B41=DataOdafim!AL$1,DataOdafim!$A43=Data!$A41),Data!$H41,0)</f>
        <v>0</v>
      </c>
      <c r="AM43" s="65">
        <f>IF(AND(Data!$B41=DataOdafim!AM$1,DataOdafim!$A43=Data!$A41),Data!$H41,0)</f>
        <v>0</v>
      </c>
      <c r="AN43" s="65">
        <f>IF(AND(Data!$B41=DataOdafim!AN$1,DataOdafim!$A43=Data!$A41),Data!$H41,0)</f>
        <v>0</v>
      </c>
      <c r="AO43" s="65">
        <f>IF(AND(Data!$B41=DataOdafim!AO$1,DataOdafim!$A43=Data!$A41),Data!$H41,0)</f>
        <v>0</v>
      </c>
      <c r="AP43" s="65">
        <f>IF(AND(Data!$B41=DataOdafim!AP$1,DataOdafim!$A43=Data!$A41),Data!$H41,0)</f>
        <v>0</v>
      </c>
      <c r="AQ43" s="65">
        <f>IF(AND(Data!$B41=DataOdafim!AQ$1,DataOdafim!$A43=Data!$A41),Data!$H41,0)</f>
        <v>0</v>
      </c>
      <c r="AR43" s="65">
        <f>IF(AND(Data!$B41=DataOdafim!AR$1,DataOdafim!$A43=Data!$A41),Data!$H41,0)</f>
        <v>0</v>
      </c>
      <c r="AS43" s="65">
        <f>IF(AND(Data!$B41=DataOdafim!AS$1,DataOdafim!$A43=Data!$A41),Data!$H41,0)</f>
        <v>0</v>
      </c>
      <c r="AT43" s="65">
        <f>IF(AND(Data!$B41=DataOdafim!AT$1,DataOdafim!$A43=Data!$A41),Data!$H41,0)</f>
        <v>0</v>
      </c>
      <c r="AU43" s="65">
        <f>IF(AND(Data!$B41=DataOdafim!AU$1,DataOdafim!$A43=Data!$A41),Data!$H41,0)</f>
        <v>0</v>
      </c>
      <c r="AV43" s="65">
        <f>IF(AND(Data!$B41=DataOdafim!AV$1,DataOdafim!$A43=Data!$A41),Data!$H41,0)</f>
        <v>0</v>
      </c>
      <c r="AW43" s="65">
        <f>IF(AND(Data!$B41=DataOdafim!AW$1,DataOdafim!$A43=Data!$A41),Data!$H41,0)</f>
        <v>0</v>
      </c>
      <c r="AX43" s="65">
        <f>IF(AND(Data!$B41=DataOdafim!AX$1,DataOdafim!$A43=Data!$A41),Data!$H41,0)</f>
        <v>0</v>
      </c>
      <c r="AY43" s="65">
        <f>IF(AND(Data!$B41=DataOdafim!AY$1,DataOdafim!$A43=Data!$A41),Data!$H41,0)</f>
        <v>0</v>
      </c>
      <c r="AZ43" s="65">
        <f>IF(AND(Data!$B41=DataOdafim!AZ$1,DataOdafim!$A43=Data!$A41),Data!$H41,0)</f>
        <v>0</v>
      </c>
      <c r="BA43" s="65">
        <f>IF(AND(Data!$B41=DataOdafim!BA$1,DataOdafim!$A43=Data!$A41),Data!$H41,0)</f>
        <v>0</v>
      </c>
      <c r="BB43" s="65">
        <f>IF(AND(Data!$B41=DataOdafim!BB$1,DataOdafim!$A43=Data!$A41),Data!$H41,0)</f>
        <v>0</v>
      </c>
      <c r="BC43" s="65">
        <f>IF(AND(Data!$B41=DataOdafim!BC$1,DataOdafim!$A43=Data!$A41),Data!$H41,0)</f>
        <v>0</v>
      </c>
      <c r="BD43" s="65">
        <f>IF(AND(Data!$B41=DataOdafim!BD$1,DataOdafim!$A43=Data!$A41),Data!$H41,0)</f>
        <v>0</v>
      </c>
      <c r="BE43" s="65">
        <f>IF(AND(Data!$B41=DataOdafim!BE$1,DataOdafim!$A43=Data!$A41),Data!$H41,0)</f>
        <v>0</v>
      </c>
      <c r="BF43" s="65">
        <f>IF(AND(Data!$B41=DataOdafim!BF$1,DataOdafim!$A43=Data!$A41),Data!$H41,0)</f>
        <v>0</v>
      </c>
      <c r="BG43" s="65">
        <f>IF(AND(Data!$B41=DataOdafim!BG$1,DataOdafim!$A43=Data!$A41),Data!$H41,0)</f>
        <v>0</v>
      </c>
      <c r="BH43" s="65">
        <f>IF(AND(Data!$B41=DataOdafim!BH$1,DataOdafim!$A43=Data!$A41),Data!$H41,0)</f>
        <v>0</v>
      </c>
      <c r="BI43" s="65">
        <f>IF(AND(Data!$B41=DataOdafim!BI$1,DataOdafim!$A43=Data!$A41),Data!$H41,0)</f>
        <v>0</v>
      </c>
      <c r="BJ43" s="65">
        <f>IF(AND(Data!$B41=DataOdafim!BJ$1,DataOdafim!$A43=Data!$A41),Data!$H41,0)</f>
        <v>0</v>
      </c>
    </row>
    <row r="44" spans="1:62" ht="15" x14ac:dyDescent="0.25">
      <c r="A44" s="62">
        <v>41</v>
      </c>
      <c r="B44" s="64">
        <f>VLOOKUP(A44,Data!A:G,5,FALSE)</f>
        <v>0</v>
      </c>
      <c r="C44" s="65">
        <f>IF(AND(Data!$B42=DataOdafim!C$1,DataOdafim!$A44=Data!$A42),Data!$H42,0)</f>
        <v>0</v>
      </c>
      <c r="D44" s="65">
        <f>IF(AND(Data!$B42=DataOdafim!D$1,DataOdafim!$A44=Data!$A42),Data!$H42,0)</f>
        <v>0</v>
      </c>
      <c r="E44" s="65">
        <f>IF(AND(Data!$B42=DataOdafim!E$1,DataOdafim!$A44=Data!$A42),Data!$H42,0)</f>
        <v>0</v>
      </c>
      <c r="F44" s="65">
        <f>IF(AND(Data!$B42=DataOdafim!F$1,DataOdafim!$A44=Data!$A42),Data!$H42,0)</f>
        <v>0</v>
      </c>
      <c r="G44" s="65">
        <f>IF(AND(Data!$B42=DataOdafim!G$1,DataOdafim!$A44=Data!$A42),Data!$H42,0)</f>
        <v>0</v>
      </c>
      <c r="H44" s="65">
        <f>IF(AND(Data!$B42=DataOdafim!H$1,DataOdafim!$A44=Data!$A42),Data!$H42,0)</f>
        <v>0</v>
      </c>
      <c r="I44" s="65">
        <f>IF(AND(Data!$B42=DataOdafim!I$1,DataOdafim!$A44=Data!$A42),Data!$H42,0)</f>
        <v>0</v>
      </c>
      <c r="J44" s="65">
        <f>IF(AND(Data!$B42=DataOdafim!J$1,DataOdafim!$A44=Data!$A42),Data!$H42,0)</f>
        <v>0</v>
      </c>
      <c r="K44" s="65">
        <f>IF(AND(Data!$B42=DataOdafim!K$1,DataOdafim!$A44=Data!$A42),Data!$H42,0)</f>
        <v>0</v>
      </c>
      <c r="L44" s="65">
        <f>IF(AND(Data!$B42=DataOdafim!L$1,DataOdafim!$A44=Data!$A42),Data!$H42,0)</f>
        <v>0</v>
      </c>
      <c r="M44" s="65">
        <f>IF(AND(Data!$B42=DataOdafim!M$1,DataOdafim!$A44=Data!$A42),Data!$H42,0)</f>
        <v>0</v>
      </c>
      <c r="N44" s="65">
        <f>IF(AND(Data!$B42=DataOdafim!N$1,DataOdafim!$A44=Data!$A42),Data!$H42,0)</f>
        <v>0</v>
      </c>
      <c r="O44" s="65">
        <f>IF(AND(Data!$B42=DataOdafim!O$1,DataOdafim!$A44=Data!$A42),Data!$H42,0)</f>
        <v>0</v>
      </c>
      <c r="P44" s="65">
        <f>IF(AND(Data!$B42=DataOdafim!P$1,DataOdafim!$A44=Data!$A42),Data!$H42,0)</f>
        <v>0</v>
      </c>
      <c r="Q44" s="65">
        <f>IF(AND(Data!$B42=DataOdafim!Q$1,DataOdafim!$A44=Data!$A42),Data!$H42,0)</f>
        <v>0</v>
      </c>
      <c r="R44" s="65">
        <f>IF(AND(Data!$B42=DataOdafim!R$1,DataOdafim!$A44=Data!$A42),Data!$H42,0)</f>
        <v>0</v>
      </c>
      <c r="S44" s="65">
        <f>IF(AND(Data!$B42=DataOdafim!S$1,DataOdafim!$A44=Data!$A42),Data!$H42,0)</f>
        <v>0</v>
      </c>
      <c r="T44" s="65">
        <f>IF(AND(Data!$B42=DataOdafim!T$1,DataOdafim!$A44=Data!$A42),Data!$H42,0)</f>
        <v>0</v>
      </c>
      <c r="U44" s="65">
        <f>IF(AND(Data!$B42=DataOdafim!U$1,DataOdafim!$A44=Data!$A42),Data!$H42,0)</f>
        <v>0</v>
      </c>
      <c r="V44" s="65">
        <f>IF(AND(Data!$B42=DataOdafim!V$1,DataOdafim!$A44=Data!$A42),Data!$H42,0)</f>
        <v>0</v>
      </c>
      <c r="W44" s="65">
        <f>IF(AND(Data!$B42=DataOdafim!W$1,DataOdafim!$A44=Data!$A42),Data!$H42,0)</f>
        <v>0</v>
      </c>
      <c r="X44" s="65">
        <f>IF(AND(Data!$B42=DataOdafim!X$1,DataOdafim!$A44=Data!$A42),Data!$H42,0)</f>
        <v>0</v>
      </c>
      <c r="Y44" s="65">
        <f>IF(AND(Data!$B42=DataOdafim!Y$1,DataOdafim!$A44=Data!$A42),Data!$H42,0)</f>
        <v>0</v>
      </c>
      <c r="Z44" s="65">
        <f>IF(AND(Data!$B42=DataOdafim!Z$1,DataOdafim!$A44=Data!$A42),Data!$H42,0)</f>
        <v>0</v>
      </c>
      <c r="AA44" s="65">
        <f>IF(AND(Data!$B42=DataOdafim!AA$1,DataOdafim!$A44=Data!$A42),Data!$H42,0)</f>
        <v>0</v>
      </c>
      <c r="AB44" s="65">
        <f>IF(AND(Data!$B42=DataOdafim!AB$1,DataOdafim!$A44=Data!$A42),Data!$H42,0)</f>
        <v>0</v>
      </c>
      <c r="AC44" s="65">
        <f>IF(AND(Data!$B42=DataOdafim!AC$1,DataOdafim!$A44=Data!$A42),Data!$H42,0)</f>
        <v>0</v>
      </c>
      <c r="AD44" s="65">
        <f>IF(AND(Data!$B42=DataOdafim!AD$1,DataOdafim!$A44=Data!$A42),Data!$H42,0)</f>
        <v>0</v>
      </c>
      <c r="AE44" s="65">
        <f>IF(AND(Data!$B42=DataOdafim!AE$1,DataOdafim!$A44=Data!$A42),Data!$H42,0)</f>
        <v>0</v>
      </c>
      <c r="AF44" s="65">
        <f>IF(AND(Data!$B42=DataOdafim!AF$1,DataOdafim!$A44=Data!$A42),Data!$H42,0)</f>
        <v>0</v>
      </c>
      <c r="AG44" s="65">
        <f>IF(AND(Data!$B42=DataOdafim!AG$1,DataOdafim!$A44=Data!$A42),Data!$H42,0)</f>
        <v>0</v>
      </c>
      <c r="AH44" s="65">
        <f>IF(AND(Data!$B42=DataOdafim!AH$1,DataOdafim!$A44=Data!$A42),Data!$H42,0)</f>
        <v>0</v>
      </c>
      <c r="AI44" s="65">
        <f>IF(AND(Data!$B42=DataOdafim!AI$1,DataOdafim!$A44=Data!$A42),Data!$H42,0)</f>
        <v>0</v>
      </c>
      <c r="AJ44" s="65">
        <f>IF(AND(Data!$B42=DataOdafim!AJ$1,DataOdafim!$A44=Data!$A42),Data!$H42,0)</f>
        <v>0</v>
      </c>
      <c r="AK44" s="65">
        <f>IF(AND(Data!$B42=DataOdafim!AK$1,DataOdafim!$A44=Data!$A42),Data!$H42,0)</f>
        <v>0</v>
      </c>
      <c r="AL44" s="65">
        <f>IF(AND(Data!$B42=DataOdafim!AL$1,DataOdafim!$A44=Data!$A42),Data!$H42,0)</f>
        <v>0</v>
      </c>
      <c r="AM44" s="65">
        <f>IF(AND(Data!$B42=DataOdafim!AM$1,DataOdafim!$A44=Data!$A42),Data!$H42,0)</f>
        <v>0</v>
      </c>
      <c r="AN44" s="65">
        <f>IF(AND(Data!$B42=DataOdafim!AN$1,DataOdafim!$A44=Data!$A42),Data!$H42,0)</f>
        <v>0</v>
      </c>
      <c r="AO44" s="65">
        <f>IF(AND(Data!$B42=DataOdafim!AO$1,DataOdafim!$A44=Data!$A42),Data!$H42,0)</f>
        <v>0</v>
      </c>
      <c r="AP44" s="65">
        <f>IF(AND(Data!$B42=DataOdafim!AP$1,DataOdafim!$A44=Data!$A42),Data!$H42,0)</f>
        <v>0</v>
      </c>
      <c r="AQ44" s="65">
        <f>IF(AND(Data!$B42=DataOdafim!AQ$1,DataOdafim!$A44=Data!$A42),Data!$H42,0)</f>
        <v>0</v>
      </c>
      <c r="AR44" s="65">
        <f>IF(AND(Data!$B42=DataOdafim!AR$1,DataOdafim!$A44=Data!$A42),Data!$H42,0)</f>
        <v>0</v>
      </c>
      <c r="AS44" s="65">
        <f>IF(AND(Data!$B42=DataOdafim!AS$1,DataOdafim!$A44=Data!$A42),Data!$H42,0)</f>
        <v>0</v>
      </c>
      <c r="AT44" s="65">
        <f>IF(AND(Data!$B42=DataOdafim!AT$1,DataOdafim!$A44=Data!$A42),Data!$H42,0)</f>
        <v>0</v>
      </c>
      <c r="AU44" s="65">
        <f>IF(AND(Data!$B42=DataOdafim!AU$1,DataOdafim!$A44=Data!$A42),Data!$H42,0)</f>
        <v>0</v>
      </c>
      <c r="AV44" s="65">
        <f>IF(AND(Data!$B42=DataOdafim!AV$1,DataOdafim!$A44=Data!$A42),Data!$H42,0)</f>
        <v>0</v>
      </c>
      <c r="AW44" s="65">
        <f>IF(AND(Data!$B42=DataOdafim!AW$1,DataOdafim!$A44=Data!$A42),Data!$H42,0)</f>
        <v>0</v>
      </c>
      <c r="AX44" s="65">
        <f>IF(AND(Data!$B42=DataOdafim!AX$1,DataOdafim!$A44=Data!$A42),Data!$H42,0)</f>
        <v>0</v>
      </c>
      <c r="AY44" s="65">
        <f>IF(AND(Data!$B42=DataOdafim!AY$1,DataOdafim!$A44=Data!$A42),Data!$H42,0)</f>
        <v>0</v>
      </c>
      <c r="AZ44" s="65">
        <f>IF(AND(Data!$B42=DataOdafim!AZ$1,DataOdafim!$A44=Data!$A42),Data!$H42,0)</f>
        <v>0</v>
      </c>
      <c r="BA44" s="65">
        <f>IF(AND(Data!$B42=DataOdafim!BA$1,DataOdafim!$A44=Data!$A42),Data!$H42,0)</f>
        <v>0</v>
      </c>
      <c r="BB44" s="65">
        <f>IF(AND(Data!$B42=DataOdafim!BB$1,DataOdafim!$A44=Data!$A42),Data!$H42,0)</f>
        <v>0</v>
      </c>
      <c r="BC44" s="65">
        <f>IF(AND(Data!$B42=DataOdafim!BC$1,DataOdafim!$A44=Data!$A42),Data!$H42,0)</f>
        <v>0</v>
      </c>
      <c r="BD44" s="65">
        <f>IF(AND(Data!$B42=DataOdafim!BD$1,DataOdafim!$A44=Data!$A42),Data!$H42,0)</f>
        <v>0</v>
      </c>
      <c r="BE44" s="65">
        <f>IF(AND(Data!$B42=DataOdafim!BE$1,DataOdafim!$A44=Data!$A42),Data!$H42,0)</f>
        <v>0</v>
      </c>
      <c r="BF44" s="65">
        <f>IF(AND(Data!$B42=DataOdafim!BF$1,DataOdafim!$A44=Data!$A42),Data!$H42,0)</f>
        <v>0</v>
      </c>
      <c r="BG44" s="65">
        <f>IF(AND(Data!$B42=DataOdafim!BG$1,DataOdafim!$A44=Data!$A42),Data!$H42,0)</f>
        <v>0</v>
      </c>
      <c r="BH44" s="65">
        <f>IF(AND(Data!$B42=DataOdafim!BH$1,DataOdafim!$A44=Data!$A42),Data!$H42,0)</f>
        <v>0</v>
      </c>
      <c r="BI44" s="65">
        <f>IF(AND(Data!$B42=DataOdafim!BI$1,DataOdafim!$A44=Data!$A42),Data!$H42,0)</f>
        <v>0</v>
      </c>
      <c r="BJ44" s="65">
        <f>IF(AND(Data!$B42=DataOdafim!BJ$1,DataOdafim!$A44=Data!$A42),Data!$H42,0)</f>
        <v>0</v>
      </c>
    </row>
    <row r="45" spans="1:62" ht="15" x14ac:dyDescent="0.25">
      <c r="A45" s="62">
        <v>42</v>
      </c>
      <c r="B45" s="64">
        <f>VLOOKUP(A45,Data!A:G,5,FALSE)</f>
        <v>0</v>
      </c>
      <c r="C45" s="65">
        <f>IF(AND(Data!$B43=DataOdafim!C$1,DataOdafim!$A45=Data!$A43),Data!$H43,0)</f>
        <v>0</v>
      </c>
      <c r="D45" s="65">
        <f>IF(AND(Data!$B43=DataOdafim!D$1,DataOdafim!$A45=Data!$A43),Data!$H43,0)</f>
        <v>0</v>
      </c>
      <c r="E45" s="65">
        <f>IF(AND(Data!$B43=DataOdafim!E$1,DataOdafim!$A45=Data!$A43),Data!$H43,0)</f>
        <v>0</v>
      </c>
      <c r="F45" s="65">
        <f>IF(AND(Data!$B43=DataOdafim!F$1,DataOdafim!$A45=Data!$A43),Data!$H43,0)</f>
        <v>0</v>
      </c>
      <c r="G45" s="65">
        <f>IF(AND(Data!$B43=DataOdafim!G$1,DataOdafim!$A45=Data!$A43),Data!$H43,0)</f>
        <v>0</v>
      </c>
      <c r="H45" s="65">
        <f>IF(AND(Data!$B43=DataOdafim!H$1,DataOdafim!$A45=Data!$A43),Data!$H43,0)</f>
        <v>0</v>
      </c>
      <c r="I45" s="65">
        <f>IF(AND(Data!$B43=DataOdafim!I$1,DataOdafim!$A45=Data!$A43),Data!$H43,0)</f>
        <v>0</v>
      </c>
      <c r="J45" s="65">
        <f>IF(AND(Data!$B43=DataOdafim!J$1,DataOdafim!$A45=Data!$A43),Data!$H43,0)</f>
        <v>0</v>
      </c>
      <c r="K45" s="65">
        <f>IF(AND(Data!$B43=DataOdafim!K$1,DataOdafim!$A45=Data!$A43),Data!$H43,0)</f>
        <v>0</v>
      </c>
      <c r="L45" s="65">
        <f>IF(AND(Data!$B43=DataOdafim!L$1,DataOdafim!$A45=Data!$A43),Data!$H43,0)</f>
        <v>0</v>
      </c>
      <c r="M45" s="65">
        <f>IF(AND(Data!$B43=DataOdafim!M$1,DataOdafim!$A45=Data!$A43),Data!$H43,0)</f>
        <v>0</v>
      </c>
      <c r="N45" s="65">
        <f>IF(AND(Data!$B43=DataOdafim!N$1,DataOdafim!$A45=Data!$A43),Data!$H43,0)</f>
        <v>0</v>
      </c>
      <c r="O45" s="65">
        <f>IF(AND(Data!$B43=DataOdafim!O$1,DataOdafim!$A45=Data!$A43),Data!$H43,0)</f>
        <v>0</v>
      </c>
      <c r="P45" s="65">
        <f>IF(AND(Data!$B43=DataOdafim!P$1,DataOdafim!$A45=Data!$A43),Data!$H43,0)</f>
        <v>0</v>
      </c>
      <c r="Q45" s="65">
        <f>IF(AND(Data!$B43=DataOdafim!Q$1,DataOdafim!$A45=Data!$A43),Data!$H43,0)</f>
        <v>0</v>
      </c>
      <c r="R45" s="65">
        <f>IF(AND(Data!$B43=DataOdafim!R$1,DataOdafim!$A45=Data!$A43),Data!$H43,0)</f>
        <v>0</v>
      </c>
      <c r="S45" s="65">
        <f>IF(AND(Data!$B43=DataOdafim!S$1,DataOdafim!$A45=Data!$A43),Data!$H43,0)</f>
        <v>0</v>
      </c>
      <c r="T45" s="65">
        <f>IF(AND(Data!$B43=DataOdafim!T$1,DataOdafim!$A45=Data!$A43),Data!$H43,0)</f>
        <v>0</v>
      </c>
      <c r="U45" s="65">
        <f>IF(AND(Data!$B43=DataOdafim!U$1,DataOdafim!$A45=Data!$A43),Data!$H43,0)</f>
        <v>0</v>
      </c>
      <c r="V45" s="65">
        <f>IF(AND(Data!$B43=DataOdafim!V$1,DataOdafim!$A45=Data!$A43),Data!$H43,0)</f>
        <v>0</v>
      </c>
      <c r="W45" s="65">
        <f>IF(AND(Data!$B43=DataOdafim!W$1,DataOdafim!$A45=Data!$A43),Data!$H43,0)</f>
        <v>0</v>
      </c>
      <c r="X45" s="65">
        <f>IF(AND(Data!$B43=DataOdafim!X$1,DataOdafim!$A45=Data!$A43),Data!$H43,0)</f>
        <v>0</v>
      </c>
      <c r="Y45" s="65">
        <f>IF(AND(Data!$B43=DataOdafim!Y$1,DataOdafim!$A45=Data!$A43),Data!$H43,0)</f>
        <v>0</v>
      </c>
      <c r="Z45" s="65">
        <f>IF(AND(Data!$B43=DataOdafim!Z$1,DataOdafim!$A45=Data!$A43),Data!$H43,0)</f>
        <v>0</v>
      </c>
      <c r="AA45" s="65">
        <f>IF(AND(Data!$B43=DataOdafim!AA$1,DataOdafim!$A45=Data!$A43),Data!$H43,0)</f>
        <v>0</v>
      </c>
      <c r="AB45" s="65">
        <f>IF(AND(Data!$B43=DataOdafim!AB$1,DataOdafim!$A45=Data!$A43),Data!$H43,0)</f>
        <v>0</v>
      </c>
      <c r="AC45" s="65">
        <f>IF(AND(Data!$B43=DataOdafim!AC$1,DataOdafim!$A45=Data!$A43),Data!$H43,0)</f>
        <v>0</v>
      </c>
      <c r="AD45" s="65">
        <f>IF(AND(Data!$B43=DataOdafim!AD$1,DataOdafim!$A45=Data!$A43),Data!$H43,0)</f>
        <v>0</v>
      </c>
      <c r="AE45" s="65">
        <f>IF(AND(Data!$B43=DataOdafim!AE$1,DataOdafim!$A45=Data!$A43),Data!$H43,0)</f>
        <v>0</v>
      </c>
      <c r="AF45" s="65">
        <f>IF(AND(Data!$B43=DataOdafim!AF$1,DataOdafim!$A45=Data!$A43),Data!$H43,0)</f>
        <v>0</v>
      </c>
      <c r="AG45" s="65">
        <f>IF(AND(Data!$B43=DataOdafim!AG$1,DataOdafim!$A45=Data!$A43),Data!$H43,0)</f>
        <v>0</v>
      </c>
      <c r="AH45" s="65">
        <f>IF(AND(Data!$B43=DataOdafim!AH$1,DataOdafim!$A45=Data!$A43),Data!$H43,0)</f>
        <v>0</v>
      </c>
      <c r="AI45" s="65">
        <f>IF(AND(Data!$B43=DataOdafim!AI$1,DataOdafim!$A45=Data!$A43),Data!$H43,0)</f>
        <v>0</v>
      </c>
      <c r="AJ45" s="65">
        <f>IF(AND(Data!$B43=DataOdafim!AJ$1,DataOdafim!$A45=Data!$A43),Data!$H43,0)</f>
        <v>0</v>
      </c>
      <c r="AK45" s="65">
        <f>IF(AND(Data!$B43=DataOdafim!AK$1,DataOdafim!$A45=Data!$A43),Data!$H43,0)</f>
        <v>0</v>
      </c>
      <c r="AL45" s="65">
        <f>IF(AND(Data!$B43=DataOdafim!AL$1,DataOdafim!$A45=Data!$A43),Data!$H43,0)</f>
        <v>0</v>
      </c>
      <c r="AM45" s="65">
        <f>IF(AND(Data!$B43=DataOdafim!AM$1,DataOdafim!$A45=Data!$A43),Data!$H43,0)</f>
        <v>0</v>
      </c>
      <c r="AN45" s="65">
        <f>IF(AND(Data!$B43=DataOdafim!AN$1,DataOdafim!$A45=Data!$A43),Data!$H43,0)</f>
        <v>0</v>
      </c>
      <c r="AO45" s="65">
        <f>IF(AND(Data!$B43=DataOdafim!AO$1,DataOdafim!$A45=Data!$A43),Data!$H43,0)</f>
        <v>0</v>
      </c>
      <c r="AP45" s="65">
        <f>IF(AND(Data!$B43=DataOdafim!AP$1,DataOdafim!$A45=Data!$A43),Data!$H43,0)</f>
        <v>0</v>
      </c>
      <c r="AQ45" s="65">
        <f>IF(AND(Data!$B43=DataOdafim!AQ$1,DataOdafim!$A45=Data!$A43),Data!$H43,0)</f>
        <v>0</v>
      </c>
      <c r="AR45" s="65">
        <f>IF(AND(Data!$B43=DataOdafim!AR$1,DataOdafim!$A45=Data!$A43),Data!$H43,0)</f>
        <v>0</v>
      </c>
      <c r="AS45" s="65">
        <f>IF(AND(Data!$B43=DataOdafim!AS$1,DataOdafim!$A45=Data!$A43),Data!$H43,0)</f>
        <v>0</v>
      </c>
      <c r="AT45" s="65">
        <f>IF(AND(Data!$B43=DataOdafim!AT$1,DataOdafim!$A45=Data!$A43),Data!$H43,0)</f>
        <v>0</v>
      </c>
      <c r="AU45" s="65">
        <f>IF(AND(Data!$B43=DataOdafim!AU$1,DataOdafim!$A45=Data!$A43),Data!$H43,0)</f>
        <v>0</v>
      </c>
      <c r="AV45" s="65">
        <f>IF(AND(Data!$B43=DataOdafim!AV$1,DataOdafim!$A45=Data!$A43),Data!$H43,0)</f>
        <v>0</v>
      </c>
      <c r="AW45" s="65">
        <f>IF(AND(Data!$B43=DataOdafim!AW$1,DataOdafim!$A45=Data!$A43),Data!$H43,0)</f>
        <v>0</v>
      </c>
      <c r="AX45" s="65">
        <f>IF(AND(Data!$B43=DataOdafim!AX$1,DataOdafim!$A45=Data!$A43),Data!$H43,0)</f>
        <v>0</v>
      </c>
      <c r="AY45" s="65">
        <f>IF(AND(Data!$B43=DataOdafim!AY$1,DataOdafim!$A45=Data!$A43),Data!$H43,0)</f>
        <v>0</v>
      </c>
      <c r="AZ45" s="65">
        <f>IF(AND(Data!$B43=DataOdafim!AZ$1,DataOdafim!$A45=Data!$A43),Data!$H43,0)</f>
        <v>0</v>
      </c>
      <c r="BA45" s="65">
        <f>IF(AND(Data!$B43=DataOdafim!BA$1,DataOdafim!$A45=Data!$A43),Data!$H43,0)</f>
        <v>0</v>
      </c>
      <c r="BB45" s="65">
        <f>IF(AND(Data!$B43=DataOdafim!BB$1,DataOdafim!$A45=Data!$A43),Data!$H43,0)</f>
        <v>0</v>
      </c>
      <c r="BC45" s="65">
        <f>IF(AND(Data!$B43=DataOdafim!BC$1,DataOdafim!$A45=Data!$A43),Data!$H43,0)</f>
        <v>0</v>
      </c>
      <c r="BD45" s="65">
        <f>IF(AND(Data!$B43=DataOdafim!BD$1,DataOdafim!$A45=Data!$A43),Data!$H43,0)</f>
        <v>0</v>
      </c>
      <c r="BE45" s="65">
        <f>IF(AND(Data!$B43=DataOdafim!BE$1,DataOdafim!$A45=Data!$A43),Data!$H43,0)</f>
        <v>0</v>
      </c>
      <c r="BF45" s="65">
        <f>IF(AND(Data!$B43=DataOdafim!BF$1,DataOdafim!$A45=Data!$A43),Data!$H43,0)</f>
        <v>0</v>
      </c>
      <c r="BG45" s="65">
        <f>IF(AND(Data!$B43=DataOdafim!BG$1,DataOdafim!$A45=Data!$A43),Data!$H43,0)</f>
        <v>0</v>
      </c>
      <c r="BH45" s="65">
        <f>IF(AND(Data!$B43=DataOdafim!BH$1,DataOdafim!$A45=Data!$A43),Data!$H43,0)</f>
        <v>0</v>
      </c>
      <c r="BI45" s="65">
        <f>IF(AND(Data!$B43=DataOdafim!BI$1,DataOdafim!$A45=Data!$A43),Data!$H43,0)</f>
        <v>0</v>
      </c>
      <c r="BJ45" s="65">
        <f>IF(AND(Data!$B43=DataOdafim!BJ$1,DataOdafim!$A45=Data!$A43),Data!$H43,0)</f>
        <v>0</v>
      </c>
    </row>
    <row r="46" spans="1:62" ht="15" x14ac:dyDescent="0.25">
      <c r="A46" s="62">
        <v>43</v>
      </c>
      <c r="B46" s="64">
        <f>VLOOKUP(A46,Data!A:G,5,FALSE)</f>
        <v>0</v>
      </c>
      <c r="C46" s="65">
        <f>IF(AND(Data!$B44=DataOdafim!C$1,DataOdafim!$A46=Data!$A44),Data!$H44,0)</f>
        <v>0</v>
      </c>
      <c r="D46" s="65">
        <f>IF(AND(Data!$B44=DataOdafim!D$1,DataOdafim!$A46=Data!$A44),Data!$H44,0)</f>
        <v>0</v>
      </c>
      <c r="E46" s="65">
        <f>IF(AND(Data!$B44=DataOdafim!E$1,DataOdafim!$A46=Data!$A44),Data!$H44,0)</f>
        <v>0</v>
      </c>
      <c r="F46" s="65">
        <f>IF(AND(Data!$B44=DataOdafim!F$1,DataOdafim!$A46=Data!$A44),Data!$H44,0)</f>
        <v>0</v>
      </c>
      <c r="G46" s="65">
        <f>IF(AND(Data!$B44=DataOdafim!G$1,DataOdafim!$A46=Data!$A44),Data!$H44,0)</f>
        <v>0</v>
      </c>
      <c r="H46" s="65">
        <f>IF(AND(Data!$B44=DataOdafim!H$1,DataOdafim!$A46=Data!$A44),Data!$H44,0)</f>
        <v>0</v>
      </c>
      <c r="I46" s="65">
        <f>IF(AND(Data!$B44=DataOdafim!I$1,DataOdafim!$A46=Data!$A44),Data!$H44,0)</f>
        <v>0</v>
      </c>
      <c r="J46" s="65">
        <f>IF(AND(Data!$B44=DataOdafim!J$1,DataOdafim!$A46=Data!$A44),Data!$H44,0)</f>
        <v>0</v>
      </c>
      <c r="K46" s="65">
        <f>IF(AND(Data!$B44=DataOdafim!K$1,DataOdafim!$A46=Data!$A44),Data!$H44,0)</f>
        <v>0</v>
      </c>
      <c r="L46" s="65">
        <f>IF(AND(Data!$B44=DataOdafim!L$1,DataOdafim!$A46=Data!$A44),Data!$H44,0)</f>
        <v>0</v>
      </c>
      <c r="M46" s="65">
        <f>IF(AND(Data!$B44=DataOdafim!M$1,DataOdafim!$A46=Data!$A44),Data!$H44,0)</f>
        <v>0</v>
      </c>
      <c r="N46" s="65">
        <f>IF(AND(Data!$B44=DataOdafim!N$1,DataOdafim!$A46=Data!$A44),Data!$H44,0)</f>
        <v>0</v>
      </c>
      <c r="O46" s="65">
        <f>IF(AND(Data!$B44=DataOdafim!O$1,DataOdafim!$A46=Data!$A44),Data!$H44,0)</f>
        <v>0</v>
      </c>
      <c r="P46" s="65">
        <f>IF(AND(Data!$B44=DataOdafim!P$1,DataOdafim!$A46=Data!$A44),Data!$H44,0)</f>
        <v>0</v>
      </c>
      <c r="Q46" s="65">
        <f>IF(AND(Data!$B44=DataOdafim!Q$1,DataOdafim!$A46=Data!$A44),Data!$H44,0)</f>
        <v>0</v>
      </c>
      <c r="R46" s="65">
        <f>IF(AND(Data!$B44=DataOdafim!R$1,DataOdafim!$A46=Data!$A44),Data!$H44,0)</f>
        <v>0</v>
      </c>
      <c r="S46" s="65">
        <f>IF(AND(Data!$B44=DataOdafim!S$1,DataOdafim!$A46=Data!$A44),Data!$H44,0)</f>
        <v>0</v>
      </c>
      <c r="T46" s="65">
        <f>IF(AND(Data!$B44=DataOdafim!T$1,DataOdafim!$A46=Data!$A44),Data!$H44,0)</f>
        <v>0</v>
      </c>
      <c r="U46" s="65">
        <f>IF(AND(Data!$B44=DataOdafim!U$1,DataOdafim!$A46=Data!$A44),Data!$H44,0)</f>
        <v>0</v>
      </c>
      <c r="V46" s="65">
        <f>IF(AND(Data!$B44=DataOdafim!V$1,DataOdafim!$A46=Data!$A44),Data!$H44,0)</f>
        <v>0</v>
      </c>
      <c r="W46" s="65">
        <f>IF(AND(Data!$B44=DataOdafim!W$1,DataOdafim!$A46=Data!$A44),Data!$H44,0)</f>
        <v>0</v>
      </c>
      <c r="X46" s="65">
        <f>IF(AND(Data!$B44=DataOdafim!X$1,DataOdafim!$A46=Data!$A44),Data!$H44,0)</f>
        <v>0</v>
      </c>
      <c r="Y46" s="65">
        <f>IF(AND(Data!$B44=DataOdafim!Y$1,DataOdafim!$A46=Data!$A44),Data!$H44,0)</f>
        <v>0</v>
      </c>
      <c r="Z46" s="65">
        <f>IF(AND(Data!$B44=DataOdafim!Z$1,DataOdafim!$A46=Data!$A44),Data!$H44,0)</f>
        <v>0</v>
      </c>
      <c r="AA46" s="65">
        <f>IF(AND(Data!$B44=DataOdafim!AA$1,DataOdafim!$A46=Data!$A44),Data!$H44,0)</f>
        <v>0</v>
      </c>
      <c r="AB46" s="65">
        <f>IF(AND(Data!$B44=DataOdafim!AB$1,DataOdafim!$A46=Data!$A44),Data!$H44,0)</f>
        <v>0</v>
      </c>
      <c r="AC46" s="65">
        <f>IF(AND(Data!$B44=DataOdafim!AC$1,DataOdafim!$A46=Data!$A44),Data!$H44,0)</f>
        <v>0</v>
      </c>
      <c r="AD46" s="65">
        <f>IF(AND(Data!$B44=DataOdafim!AD$1,DataOdafim!$A46=Data!$A44),Data!$H44,0)</f>
        <v>0</v>
      </c>
      <c r="AE46" s="65">
        <f>IF(AND(Data!$B44=DataOdafim!AE$1,DataOdafim!$A46=Data!$A44),Data!$H44,0)</f>
        <v>0</v>
      </c>
      <c r="AF46" s="65">
        <f>IF(AND(Data!$B44=DataOdafim!AF$1,DataOdafim!$A46=Data!$A44),Data!$H44,0)</f>
        <v>0</v>
      </c>
      <c r="AG46" s="65">
        <f>IF(AND(Data!$B44=DataOdafim!AG$1,DataOdafim!$A46=Data!$A44),Data!$H44,0)</f>
        <v>0</v>
      </c>
      <c r="AH46" s="65">
        <f>IF(AND(Data!$B44=DataOdafim!AH$1,DataOdafim!$A46=Data!$A44),Data!$H44,0)</f>
        <v>0</v>
      </c>
      <c r="AI46" s="65">
        <f>IF(AND(Data!$B44=DataOdafim!AI$1,DataOdafim!$A46=Data!$A44),Data!$H44,0)</f>
        <v>0</v>
      </c>
      <c r="AJ46" s="65">
        <f>IF(AND(Data!$B44=DataOdafim!AJ$1,DataOdafim!$A46=Data!$A44),Data!$H44,0)</f>
        <v>0</v>
      </c>
      <c r="AK46" s="65">
        <f>IF(AND(Data!$B44=DataOdafim!AK$1,DataOdafim!$A46=Data!$A44),Data!$H44,0)</f>
        <v>0</v>
      </c>
      <c r="AL46" s="65">
        <f>IF(AND(Data!$B44=DataOdafim!AL$1,DataOdafim!$A46=Data!$A44),Data!$H44,0)</f>
        <v>0</v>
      </c>
      <c r="AM46" s="65">
        <f>IF(AND(Data!$B44=DataOdafim!AM$1,DataOdafim!$A46=Data!$A44),Data!$H44,0)</f>
        <v>0</v>
      </c>
      <c r="AN46" s="65">
        <f>IF(AND(Data!$B44=DataOdafim!AN$1,DataOdafim!$A46=Data!$A44),Data!$H44,0)</f>
        <v>0</v>
      </c>
      <c r="AO46" s="65">
        <f>IF(AND(Data!$B44=DataOdafim!AO$1,DataOdafim!$A46=Data!$A44),Data!$H44,0)</f>
        <v>0</v>
      </c>
      <c r="AP46" s="65">
        <f>IF(AND(Data!$B44=DataOdafim!AP$1,DataOdafim!$A46=Data!$A44),Data!$H44,0)</f>
        <v>0</v>
      </c>
      <c r="AQ46" s="65">
        <f>IF(AND(Data!$B44=DataOdafim!AQ$1,DataOdafim!$A46=Data!$A44),Data!$H44,0)</f>
        <v>0</v>
      </c>
      <c r="AR46" s="65">
        <f>IF(AND(Data!$B44=DataOdafim!AR$1,DataOdafim!$A46=Data!$A44),Data!$H44,0)</f>
        <v>0</v>
      </c>
      <c r="AS46" s="65">
        <f>IF(AND(Data!$B44=DataOdafim!AS$1,DataOdafim!$A46=Data!$A44),Data!$H44,0)</f>
        <v>0</v>
      </c>
      <c r="AT46" s="65">
        <f>IF(AND(Data!$B44=DataOdafim!AT$1,DataOdafim!$A46=Data!$A44),Data!$H44,0)</f>
        <v>0</v>
      </c>
      <c r="AU46" s="65">
        <f>IF(AND(Data!$B44=DataOdafim!AU$1,DataOdafim!$A46=Data!$A44),Data!$H44,0)</f>
        <v>0</v>
      </c>
      <c r="AV46" s="65">
        <f>IF(AND(Data!$B44=DataOdafim!AV$1,DataOdafim!$A46=Data!$A44),Data!$H44,0)</f>
        <v>0</v>
      </c>
      <c r="AW46" s="65">
        <f>IF(AND(Data!$B44=DataOdafim!AW$1,DataOdafim!$A46=Data!$A44),Data!$H44,0)</f>
        <v>0</v>
      </c>
      <c r="AX46" s="65">
        <f>IF(AND(Data!$B44=DataOdafim!AX$1,DataOdafim!$A46=Data!$A44),Data!$H44,0)</f>
        <v>0</v>
      </c>
      <c r="AY46" s="65">
        <f>IF(AND(Data!$B44=DataOdafim!AY$1,DataOdafim!$A46=Data!$A44),Data!$H44,0)</f>
        <v>0</v>
      </c>
      <c r="AZ46" s="65">
        <f>IF(AND(Data!$B44=DataOdafim!AZ$1,DataOdafim!$A46=Data!$A44),Data!$H44,0)</f>
        <v>0</v>
      </c>
      <c r="BA46" s="65">
        <f>IF(AND(Data!$B44=DataOdafim!BA$1,DataOdafim!$A46=Data!$A44),Data!$H44,0)</f>
        <v>0</v>
      </c>
      <c r="BB46" s="65">
        <f>IF(AND(Data!$B44=DataOdafim!BB$1,DataOdafim!$A46=Data!$A44),Data!$H44,0)</f>
        <v>0</v>
      </c>
      <c r="BC46" s="65">
        <f>IF(AND(Data!$B44=DataOdafim!BC$1,DataOdafim!$A46=Data!$A44),Data!$H44,0)</f>
        <v>0</v>
      </c>
      <c r="BD46" s="65">
        <f>IF(AND(Data!$B44=DataOdafim!BD$1,DataOdafim!$A46=Data!$A44),Data!$H44,0)</f>
        <v>0</v>
      </c>
      <c r="BE46" s="65">
        <f>IF(AND(Data!$B44=DataOdafim!BE$1,DataOdafim!$A46=Data!$A44),Data!$H44,0)</f>
        <v>0</v>
      </c>
      <c r="BF46" s="65">
        <f>IF(AND(Data!$B44=DataOdafim!BF$1,DataOdafim!$A46=Data!$A44),Data!$H44,0)</f>
        <v>0</v>
      </c>
      <c r="BG46" s="65">
        <f>IF(AND(Data!$B44=DataOdafim!BG$1,DataOdafim!$A46=Data!$A44),Data!$H44,0)</f>
        <v>0</v>
      </c>
      <c r="BH46" s="65">
        <f>IF(AND(Data!$B44=DataOdafim!BH$1,DataOdafim!$A46=Data!$A44),Data!$H44,0)</f>
        <v>0</v>
      </c>
      <c r="BI46" s="65">
        <f>IF(AND(Data!$B44=DataOdafim!BI$1,DataOdafim!$A46=Data!$A44),Data!$H44,0)</f>
        <v>0</v>
      </c>
      <c r="BJ46" s="65">
        <f>IF(AND(Data!$B44=DataOdafim!BJ$1,DataOdafim!$A46=Data!$A44),Data!$H44,0)</f>
        <v>0</v>
      </c>
    </row>
    <row r="47" spans="1:62" ht="15" x14ac:dyDescent="0.25">
      <c r="A47" s="62">
        <v>44</v>
      </c>
      <c r="B47" s="64">
        <f>VLOOKUP(A47,Data!A:G,5,FALSE)</f>
        <v>0</v>
      </c>
      <c r="C47" s="65">
        <f>IF(AND(Data!$B45=DataOdafim!C$1,DataOdafim!$A47=Data!$A45),Data!$H45,0)</f>
        <v>0</v>
      </c>
      <c r="D47" s="65">
        <f>IF(AND(Data!$B45=DataOdafim!D$1,DataOdafim!$A47=Data!$A45),Data!$H45,0)</f>
        <v>0</v>
      </c>
      <c r="E47" s="65">
        <f>IF(AND(Data!$B45=DataOdafim!E$1,DataOdafim!$A47=Data!$A45),Data!$H45,0)</f>
        <v>0</v>
      </c>
      <c r="F47" s="65">
        <f>IF(AND(Data!$B45=DataOdafim!F$1,DataOdafim!$A47=Data!$A45),Data!$H45,0)</f>
        <v>0</v>
      </c>
      <c r="G47" s="65">
        <f>IF(AND(Data!$B45=DataOdafim!G$1,DataOdafim!$A47=Data!$A45),Data!$H45,0)</f>
        <v>0</v>
      </c>
      <c r="H47" s="65">
        <f>IF(AND(Data!$B45=DataOdafim!H$1,DataOdafim!$A47=Data!$A45),Data!$H45,0)</f>
        <v>0</v>
      </c>
      <c r="I47" s="65">
        <f>IF(AND(Data!$B45=DataOdafim!I$1,DataOdafim!$A47=Data!$A45),Data!$H45,0)</f>
        <v>0</v>
      </c>
      <c r="J47" s="65">
        <f>IF(AND(Data!$B45=DataOdafim!J$1,DataOdafim!$A47=Data!$A45),Data!$H45,0)</f>
        <v>0</v>
      </c>
      <c r="K47" s="65">
        <f>IF(AND(Data!$B45=DataOdafim!K$1,DataOdafim!$A47=Data!$A45),Data!$H45,0)</f>
        <v>0</v>
      </c>
      <c r="L47" s="65">
        <f>IF(AND(Data!$B45=DataOdafim!L$1,DataOdafim!$A47=Data!$A45),Data!$H45,0)</f>
        <v>0</v>
      </c>
      <c r="M47" s="65">
        <f>IF(AND(Data!$B45=DataOdafim!M$1,DataOdafim!$A47=Data!$A45),Data!$H45,0)</f>
        <v>0</v>
      </c>
      <c r="N47" s="65">
        <f>IF(AND(Data!$B45=DataOdafim!N$1,DataOdafim!$A47=Data!$A45),Data!$H45,0)</f>
        <v>0</v>
      </c>
      <c r="O47" s="65">
        <f>IF(AND(Data!$B45=DataOdafim!O$1,DataOdafim!$A47=Data!$A45),Data!$H45,0)</f>
        <v>0</v>
      </c>
      <c r="P47" s="65">
        <f>IF(AND(Data!$B45=DataOdafim!P$1,DataOdafim!$A47=Data!$A45),Data!$H45,0)</f>
        <v>0</v>
      </c>
      <c r="Q47" s="65">
        <f>IF(AND(Data!$B45=DataOdafim!Q$1,DataOdafim!$A47=Data!$A45),Data!$H45,0)</f>
        <v>0</v>
      </c>
      <c r="R47" s="65">
        <f>IF(AND(Data!$B45=DataOdafim!R$1,DataOdafim!$A47=Data!$A45),Data!$H45,0)</f>
        <v>0</v>
      </c>
      <c r="S47" s="65">
        <f>IF(AND(Data!$B45=DataOdafim!S$1,DataOdafim!$A47=Data!$A45),Data!$H45,0)</f>
        <v>0</v>
      </c>
      <c r="T47" s="65">
        <f>IF(AND(Data!$B45=DataOdafim!T$1,DataOdafim!$A47=Data!$A45),Data!$H45,0)</f>
        <v>0</v>
      </c>
      <c r="U47" s="65">
        <f>IF(AND(Data!$B45=DataOdafim!U$1,DataOdafim!$A47=Data!$A45),Data!$H45,0)</f>
        <v>0</v>
      </c>
      <c r="V47" s="65">
        <f>IF(AND(Data!$B45=DataOdafim!V$1,DataOdafim!$A47=Data!$A45),Data!$H45,0)</f>
        <v>0</v>
      </c>
      <c r="W47" s="65">
        <f>IF(AND(Data!$B45=DataOdafim!W$1,DataOdafim!$A47=Data!$A45),Data!$H45,0)</f>
        <v>0</v>
      </c>
      <c r="X47" s="65">
        <f>IF(AND(Data!$B45=DataOdafim!X$1,DataOdafim!$A47=Data!$A45),Data!$H45,0)</f>
        <v>0</v>
      </c>
      <c r="Y47" s="65">
        <f>IF(AND(Data!$B45=DataOdafim!Y$1,DataOdafim!$A47=Data!$A45),Data!$H45,0)</f>
        <v>0</v>
      </c>
      <c r="Z47" s="65">
        <f>IF(AND(Data!$B45=DataOdafim!Z$1,DataOdafim!$A47=Data!$A45),Data!$H45,0)</f>
        <v>0</v>
      </c>
      <c r="AA47" s="65">
        <f>IF(AND(Data!$B45=DataOdafim!AA$1,DataOdafim!$A47=Data!$A45),Data!$H45,0)</f>
        <v>0</v>
      </c>
      <c r="AB47" s="65">
        <f>IF(AND(Data!$B45=DataOdafim!AB$1,DataOdafim!$A47=Data!$A45),Data!$H45,0)</f>
        <v>0</v>
      </c>
      <c r="AC47" s="65">
        <f>IF(AND(Data!$B45=DataOdafim!AC$1,DataOdafim!$A47=Data!$A45),Data!$H45,0)</f>
        <v>0</v>
      </c>
      <c r="AD47" s="65">
        <f>IF(AND(Data!$B45=DataOdafim!AD$1,DataOdafim!$A47=Data!$A45),Data!$H45,0)</f>
        <v>0</v>
      </c>
      <c r="AE47" s="65">
        <f>IF(AND(Data!$B45=DataOdafim!AE$1,DataOdafim!$A47=Data!$A45),Data!$H45,0)</f>
        <v>0</v>
      </c>
      <c r="AF47" s="65">
        <f>IF(AND(Data!$B45=DataOdafim!AF$1,DataOdafim!$A47=Data!$A45),Data!$H45,0)</f>
        <v>0</v>
      </c>
      <c r="AG47" s="65">
        <f>IF(AND(Data!$B45=DataOdafim!AG$1,DataOdafim!$A47=Data!$A45),Data!$H45,0)</f>
        <v>0</v>
      </c>
      <c r="AH47" s="65">
        <f>IF(AND(Data!$B45=DataOdafim!AH$1,DataOdafim!$A47=Data!$A45),Data!$H45,0)</f>
        <v>0</v>
      </c>
      <c r="AI47" s="65">
        <f>IF(AND(Data!$B45=DataOdafim!AI$1,DataOdafim!$A47=Data!$A45),Data!$H45,0)</f>
        <v>0</v>
      </c>
      <c r="AJ47" s="65">
        <f>IF(AND(Data!$B45=DataOdafim!AJ$1,DataOdafim!$A47=Data!$A45),Data!$H45,0)</f>
        <v>0</v>
      </c>
      <c r="AK47" s="65">
        <f>IF(AND(Data!$B45=DataOdafim!AK$1,DataOdafim!$A47=Data!$A45),Data!$H45,0)</f>
        <v>0</v>
      </c>
      <c r="AL47" s="65">
        <f>IF(AND(Data!$B45=DataOdafim!AL$1,DataOdafim!$A47=Data!$A45),Data!$H45,0)</f>
        <v>0</v>
      </c>
      <c r="AM47" s="65">
        <f>IF(AND(Data!$B45=DataOdafim!AM$1,DataOdafim!$A47=Data!$A45),Data!$H45,0)</f>
        <v>0</v>
      </c>
      <c r="AN47" s="65">
        <f>IF(AND(Data!$B45=DataOdafim!AN$1,DataOdafim!$A47=Data!$A45),Data!$H45,0)</f>
        <v>0</v>
      </c>
      <c r="AO47" s="65">
        <f>IF(AND(Data!$B45=DataOdafim!AO$1,DataOdafim!$A47=Data!$A45),Data!$H45,0)</f>
        <v>0</v>
      </c>
      <c r="AP47" s="65">
        <f>IF(AND(Data!$B45=DataOdafim!AP$1,DataOdafim!$A47=Data!$A45),Data!$H45,0)</f>
        <v>0</v>
      </c>
      <c r="AQ47" s="65">
        <f>IF(AND(Data!$B45=DataOdafim!AQ$1,DataOdafim!$A47=Data!$A45),Data!$H45,0)</f>
        <v>0</v>
      </c>
      <c r="AR47" s="65">
        <f>IF(AND(Data!$B45=DataOdafim!AR$1,DataOdafim!$A47=Data!$A45),Data!$H45,0)</f>
        <v>0</v>
      </c>
      <c r="AS47" s="65">
        <f>IF(AND(Data!$B45=DataOdafim!AS$1,DataOdafim!$A47=Data!$A45),Data!$H45,0)</f>
        <v>0</v>
      </c>
      <c r="AT47" s="65">
        <f>IF(AND(Data!$B45=DataOdafim!AT$1,DataOdafim!$A47=Data!$A45),Data!$H45,0)</f>
        <v>0</v>
      </c>
      <c r="AU47" s="65">
        <f>IF(AND(Data!$B45=DataOdafim!AU$1,DataOdafim!$A47=Data!$A45),Data!$H45,0)</f>
        <v>0</v>
      </c>
      <c r="AV47" s="65">
        <f>IF(AND(Data!$B45=DataOdafim!AV$1,DataOdafim!$A47=Data!$A45),Data!$H45,0)</f>
        <v>0</v>
      </c>
      <c r="AW47" s="65">
        <f>IF(AND(Data!$B45=DataOdafim!AW$1,DataOdafim!$A47=Data!$A45),Data!$H45,0)</f>
        <v>0</v>
      </c>
      <c r="AX47" s="65">
        <f>IF(AND(Data!$B45=DataOdafim!AX$1,DataOdafim!$A47=Data!$A45),Data!$H45,0)</f>
        <v>0</v>
      </c>
      <c r="AY47" s="65">
        <f>IF(AND(Data!$B45=DataOdafim!AY$1,DataOdafim!$A47=Data!$A45),Data!$H45,0)</f>
        <v>0</v>
      </c>
      <c r="AZ47" s="65">
        <f>IF(AND(Data!$B45=DataOdafim!AZ$1,DataOdafim!$A47=Data!$A45),Data!$H45,0)</f>
        <v>0</v>
      </c>
      <c r="BA47" s="65">
        <f>IF(AND(Data!$B45=DataOdafim!BA$1,DataOdafim!$A47=Data!$A45),Data!$H45,0)</f>
        <v>0</v>
      </c>
      <c r="BB47" s="65">
        <f>IF(AND(Data!$B45=DataOdafim!BB$1,DataOdafim!$A47=Data!$A45),Data!$H45,0)</f>
        <v>0</v>
      </c>
      <c r="BC47" s="65">
        <f>IF(AND(Data!$B45=DataOdafim!BC$1,DataOdafim!$A47=Data!$A45),Data!$H45,0)</f>
        <v>0</v>
      </c>
      <c r="BD47" s="65">
        <f>IF(AND(Data!$B45=DataOdafim!BD$1,DataOdafim!$A47=Data!$A45),Data!$H45,0)</f>
        <v>0</v>
      </c>
      <c r="BE47" s="65">
        <f>IF(AND(Data!$B45=DataOdafim!BE$1,DataOdafim!$A47=Data!$A45),Data!$H45,0)</f>
        <v>0</v>
      </c>
      <c r="BF47" s="65">
        <f>IF(AND(Data!$B45=DataOdafim!BF$1,DataOdafim!$A47=Data!$A45),Data!$H45,0)</f>
        <v>0</v>
      </c>
      <c r="BG47" s="65">
        <f>IF(AND(Data!$B45=DataOdafim!BG$1,DataOdafim!$A47=Data!$A45),Data!$H45,0)</f>
        <v>0</v>
      </c>
      <c r="BH47" s="65">
        <f>IF(AND(Data!$B45=DataOdafim!BH$1,DataOdafim!$A47=Data!$A45),Data!$H45,0)</f>
        <v>0</v>
      </c>
      <c r="BI47" s="65">
        <f>IF(AND(Data!$B45=DataOdafim!BI$1,DataOdafim!$A47=Data!$A45),Data!$H45,0)</f>
        <v>0</v>
      </c>
      <c r="BJ47" s="65">
        <f>IF(AND(Data!$B45=DataOdafim!BJ$1,DataOdafim!$A47=Data!$A45),Data!$H45,0)</f>
        <v>0</v>
      </c>
    </row>
    <row r="48" spans="1:62" ht="15" x14ac:dyDescent="0.25">
      <c r="A48" s="62">
        <v>45</v>
      </c>
      <c r="B48" s="64">
        <f>VLOOKUP(A48,Data!A:G,5,FALSE)</f>
        <v>0</v>
      </c>
      <c r="C48" s="65">
        <f>IF(AND(Data!$B46=DataOdafim!C$1,DataOdafim!$A48=Data!$A46),Data!$H46,0)</f>
        <v>0</v>
      </c>
      <c r="D48" s="65">
        <f>IF(AND(Data!$B46=DataOdafim!D$1,DataOdafim!$A48=Data!$A46),Data!$H46,0)</f>
        <v>0</v>
      </c>
      <c r="E48" s="65">
        <f>IF(AND(Data!$B46=DataOdafim!E$1,DataOdafim!$A48=Data!$A46),Data!$H46,0)</f>
        <v>0</v>
      </c>
      <c r="F48" s="65">
        <f>IF(AND(Data!$B46=DataOdafim!F$1,DataOdafim!$A48=Data!$A46),Data!$H46,0)</f>
        <v>0</v>
      </c>
      <c r="G48" s="65">
        <f>IF(AND(Data!$B46=DataOdafim!G$1,DataOdafim!$A48=Data!$A46),Data!$H46,0)</f>
        <v>0</v>
      </c>
      <c r="H48" s="65">
        <f>IF(AND(Data!$B46=DataOdafim!H$1,DataOdafim!$A48=Data!$A46),Data!$H46,0)</f>
        <v>0</v>
      </c>
      <c r="I48" s="65">
        <f>IF(AND(Data!$B46=DataOdafim!I$1,DataOdafim!$A48=Data!$A46),Data!$H46,0)</f>
        <v>0</v>
      </c>
      <c r="J48" s="65">
        <f>IF(AND(Data!$B46=DataOdafim!J$1,DataOdafim!$A48=Data!$A46),Data!$H46,0)</f>
        <v>0</v>
      </c>
      <c r="K48" s="65">
        <f>IF(AND(Data!$B46=DataOdafim!K$1,DataOdafim!$A48=Data!$A46),Data!$H46,0)</f>
        <v>0</v>
      </c>
      <c r="L48" s="65">
        <f>IF(AND(Data!$B46=DataOdafim!L$1,DataOdafim!$A48=Data!$A46),Data!$H46,0)</f>
        <v>0</v>
      </c>
      <c r="M48" s="65">
        <f>IF(AND(Data!$B46=DataOdafim!M$1,DataOdafim!$A48=Data!$A46),Data!$H46,0)</f>
        <v>0</v>
      </c>
      <c r="N48" s="65">
        <f>IF(AND(Data!$B46=DataOdafim!N$1,DataOdafim!$A48=Data!$A46),Data!$H46,0)</f>
        <v>0</v>
      </c>
      <c r="O48" s="65">
        <f>IF(AND(Data!$B46=DataOdafim!O$1,DataOdafim!$A48=Data!$A46),Data!$H46,0)</f>
        <v>0</v>
      </c>
      <c r="P48" s="65">
        <f>IF(AND(Data!$B46=DataOdafim!P$1,DataOdafim!$A48=Data!$A46),Data!$H46,0)</f>
        <v>0</v>
      </c>
      <c r="Q48" s="65">
        <f>IF(AND(Data!$B46=DataOdafim!Q$1,DataOdafim!$A48=Data!$A46),Data!$H46,0)</f>
        <v>0</v>
      </c>
      <c r="R48" s="65">
        <f>IF(AND(Data!$B46=DataOdafim!R$1,DataOdafim!$A48=Data!$A46),Data!$H46,0)</f>
        <v>0</v>
      </c>
      <c r="S48" s="65">
        <f>IF(AND(Data!$B46=DataOdafim!S$1,DataOdafim!$A48=Data!$A46),Data!$H46,0)</f>
        <v>0</v>
      </c>
      <c r="T48" s="65">
        <f>IF(AND(Data!$B46=DataOdafim!T$1,DataOdafim!$A48=Data!$A46),Data!$H46,0)</f>
        <v>0</v>
      </c>
      <c r="U48" s="65">
        <f>IF(AND(Data!$B46=DataOdafim!U$1,DataOdafim!$A48=Data!$A46),Data!$H46,0)</f>
        <v>0</v>
      </c>
      <c r="V48" s="65">
        <f>IF(AND(Data!$B46=DataOdafim!V$1,DataOdafim!$A48=Data!$A46),Data!$H46,0)</f>
        <v>0</v>
      </c>
      <c r="W48" s="65">
        <f>IF(AND(Data!$B46=DataOdafim!W$1,DataOdafim!$A48=Data!$A46),Data!$H46,0)</f>
        <v>0</v>
      </c>
      <c r="X48" s="65">
        <f>IF(AND(Data!$B46=DataOdafim!X$1,DataOdafim!$A48=Data!$A46),Data!$H46,0)</f>
        <v>0</v>
      </c>
      <c r="Y48" s="65">
        <f>IF(AND(Data!$B46=DataOdafim!Y$1,DataOdafim!$A48=Data!$A46),Data!$H46,0)</f>
        <v>0</v>
      </c>
      <c r="Z48" s="65">
        <f>IF(AND(Data!$B46=DataOdafim!Z$1,DataOdafim!$A48=Data!$A46),Data!$H46,0)</f>
        <v>0</v>
      </c>
      <c r="AA48" s="65">
        <f>IF(AND(Data!$B46=DataOdafim!AA$1,DataOdafim!$A48=Data!$A46),Data!$H46,0)</f>
        <v>0</v>
      </c>
      <c r="AB48" s="65">
        <f>IF(AND(Data!$B46=DataOdafim!AB$1,DataOdafim!$A48=Data!$A46),Data!$H46,0)</f>
        <v>0</v>
      </c>
      <c r="AC48" s="65">
        <f>IF(AND(Data!$B46=DataOdafim!AC$1,DataOdafim!$A48=Data!$A46),Data!$H46,0)</f>
        <v>0</v>
      </c>
      <c r="AD48" s="65">
        <f>IF(AND(Data!$B46=DataOdafim!AD$1,DataOdafim!$A48=Data!$A46),Data!$H46,0)</f>
        <v>0</v>
      </c>
      <c r="AE48" s="65">
        <f>IF(AND(Data!$B46=DataOdafim!AE$1,DataOdafim!$A48=Data!$A46),Data!$H46,0)</f>
        <v>0</v>
      </c>
      <c r="AF48" s="65">
        <f>IF(AND(Data!$B46=DataOdafim!AF$1,DataOdafim!$A48=Data!$A46),Data!$H46,0)</f>
        <v>0</v>
      </c>
      <c r="AG48" s="65">
        <f>IF(AND(Data!$B46=DataOdafim!AG$1,DataOdafim!$A48=Data!$A46),Data!$H46,0)</f>
        <v>0</v>
      </c>
      <c r="AH48" s="65">
        <f>IF(AND(Data!$B46=DataOdafim!AH$1,DataOdafim!$A48=Data!$A46),Data!$H46,0)</f>
        <v>0</v>
      </c>
      <c r="AI48" s="65">
        <f>IF(AND(Data!$B46=DataOdafim!AI$1,DataOdafim!$A48=Data!$A46),Data!$H46,0)</f>
        <v>0</v>
      </c>
      <c r="AJ48" s="65">
        <f>IF(AND(Data!$B46=DataOdafim!AJ$1,DataOdafim!$A48=Data!$A46),Data!$H46,0)</f>
        <v>0</v>
      </c>
      <c r="AK48" s="65">
        <f>IF(AND(Data!$B46=DataOdafim!AK$1,DataOdafim!$A48=Data!$A46),Data!$H46,0)</f>
        <v>0</v>
      </c>
      <c r="AL48" s="65">
        <f>IF(AND(Data!$B46=DataOdafim!AL$1,DataOdafim!$A48=Data!$A46),Data!$H46,0)</f>
        <v>0</v>
      </c>
      <c r="AM48" s="65">
        <f>IF(AND(Data!$B46=DataOdafim!AM$1,DataOdafim!$A48=Data!$A46),Data!$H46,0)</f>
        <v>0</v>
      </c>
      <c r="AN48" s="65">
        <f>IF(AND(Data!$B46=DataOdafim!AN$1,DataOdafim!$A48=Data!$A46),Data!$H46,0)</f>
        <v>0</v>
      </c>
      <c r="AO48" s="65">
        <f>IF(AND(Data!$B46=DataOdafim!AO$1,DataOdafim!$A48=Data!$A46),Data!$H46,0)</f>
        <v>0</v>
      </c>
      <c r="AP48" s="65">
        <f>IF(AND(Data!$B46=DataOdafim!AP$1,DataOdafim!$A48=Data!$A46),Data!$H46,0)</f>
        <v>0</v>
      </c>
      <c r="AQ48" s="65">
        <f>IF(AND(Data!$B46=DataOdafim!AQ$1,DataOdafim!$A48=Data!$A46),Data!$H46,0)</f>
        <v>0</v>
      </c>
      <c r="AR48" s="65">
        <f>IF(AND(Data!$B46=DataOdafim!AR$1,DataOdafim!$A48=Data!$A46),Data!$H46,0)</f>
        <v>0</v>
      </c>
      <c r="AS48" s="65">
        <f>IF(AND(Data!$B46=DataOdafim!AS$1,DataOdafim!$A48=Data!$A46),Data!$H46,0)</f>
        <v>0</v>
      </c>
      <c r="AT48" s="65">
        <f>IF(AND(Data!$B46=DataOdafim!AT$1,DataOdafim!$A48=Data!$A46),Data!$H46,0)</f>
        <v>0</v>
      </c>
      <c r="AU48" s="65">
        <f>IF(AND(Data!$B46=DataOdafim!AU$1,DataOdafim!$A48=Data!$A46),Data!$H46,0)</f>
        <v>0</v>
      </c>
      <c r="AV48" s="65">
        <f>IF(AND(Data!$B46=DataOdafim!AV$1,DataOdafim!$A48=Data!$A46),Data!$H46,0)</f>
        <v>0</v>
      </c>
      <c r="AW48" s="65">
        <f>IF(AND(Data!$B46=DataOdafim!AW$1,DataOdafim!$A48=Data!$A46),Data!$H46,0)</f>
        <v>0</v>
      </c>
      <c r="AX48" s="65">
        <f>IF(AND(Data!$B46=DataOdafim!AX$1,DataOdafim!$A48=Data!$A46),Data!$H46,0)</f>
        <v>0</v>
      </c>
      <c r="AY48" s="65">
        <f>IF(AND(Data!$B46=DataOdafim!AY$1,DataOdafim!$A48=Data!$A46),Data!$H46,0)</f>
        <v>0</v>
      </c>
      <c r="AZ48" s="65">
        <f>IF(AND(Data!$B46=DataOdafim!AZ$1,DataOdafim!$A48=Data!$A46),Data!$H46,0)</f>
        <v>0</v>
      </c>
      <c r="BA48" s="65">
        <f>IF(AND(Data!$B46=DataOdafim!BA$1,DataOdafim!$A48=Data!$A46),Data!$H46,0)</f>
        <v>0</v>
      </c>
      <c r="BB48" s="65">
        <f>IF(AND(Data!$B46=DataOdafim!BB$1,DataOdafim!$A48=Data!$A46),Data!$H46,0)</f>
        <v>0</v>
      </c>
      <c r="BC48" s="65">
        <f>IF(AND(Data!$B46=DataOdafim!BC$1,DataOdafim!$A48=Data!$A46),Data!$H46,0)</f>
        <v>0</v>
      </c>
      <c r="BD48" s="65">
        <f>IF(AND(Data!$B46=DataOdafim!BD$1,DataOdafim!$A48=Data!$A46),Data!$H46,0)</f>
        <v>0</v>
      </c>
      <c r="BE48" s="65">
        <f>IF(AND(Data!$B46=DataOdafim!BE$1,DataOdafim!$A48=Data!$A46),Data!$H46,0)</f>
        <v>0</v>
      </c>
      <c r="BF48" s="65">
        <f>IF(AND(Data!$B46=DataOdafim!BF$1,DataOdafim!$A48=Data!$A46),Data!$H46,0)</f>
        <v>0</v>
      </c>
      <c r="BG48" s="65">
        <f>IF(AND(Data!$B46=DataOdafim!BG$1,DataOdafim!$A48=Data!$A46),Data!$H46,0)</f>
        <v>0</v>
      </c>
      <c r="BH48" s="65">
        <f>IF(AND(Data!$B46=DataOdafim!BH$1,DataOdafim!$A48=Data!$A46),Data!$H46,0)</f>
        <v>0</v>
      </c>
      <c r="BI48" s="65">
        <f>IF(AND(Data!$B46=DataOdafim!BI$1,DataOdafim!$A48=Data!$A46),Data!$H46,0)</f>
        <v>0</v>
      </c>
      <c r="BJ48" s="65">
        <f>IF(AND(Data!$B46=DataOdafim!BJ$1,DataOdafim!$A48=Data!$A46),Data!$H46,0)</f>
        <v>0</v>
      </c>
    </row>
    <row r="49" spans="1:62" ht="15" x14ac:dyDescent="0.25">
      <c r="A49" s="62">
        <v>46</v>
      </c>
      <c r="B49" s="64">
        <f>VLOOKUP(A49,Data!A:G,5,FALSE)</f>
        <v>0</v>
      </c>
      <c r="C49" s="65">
        <f>IF(AND(Data!$B47=DataOdafim!C$1,DataOdafim!$A49=Data!$A47),Data!$H47,0)</f>
        <v>0</v>
      </c>
      <c r="D49" s="65">
        <f>IF(AND(Data!$B47=DataOdafim!D$1,DataOdafim!$A49=Data!$A47),Data!$H47,0)</f>
        <v>0</v>
      </c>
      <c r="E49" s="65">
        <f>IF(AND(Data!$B47=DataOdafim!E$1,DataOdafim!$A49=Data!$A47),Data!$H47,0)</f>
        <v>0</v>
      </c>
      <c r="F49" s="65">
        <f>IF(AND(Data!$B47=DataOdafim!F$1,DataOdafim!$A49=Data!$A47),Data!$H47,0)</f>
        <v>0</v>
      </c>
      <c r="G49" s="65">
        <f>IF(AND(Data!$B47=DataOdafim!G$1,DataOdafim!$A49=Data!$A47),Data!$H47,0)</f>
        <v>0</v>
      </c>
      <c r="H49" s="65">
        <f>IF(AND(Data!$B47=DataOdafim!H$1,DataOdafim!$A49=Data!$A47),Data!$H47,0)</f>
        <v>0</v>
      </c>
      <c r="I49" s="65">
        <f>IF(AND(Data!$B47=DataOdafim!I$1,DataOdafim!$A49=Data!$A47),Data!$H47,0)</f>
        <v>0</v>
      </c>
      <c r="J49" s="65">
        <f>IF(AND(Data!$B47=DataOdafim!J$1,DataOdafim!$A49=Data!$A47),Data!$H47,0)</f>
        <v>0</v>
      </c>
      <c r="K49" s="65">
        <f>IF(AND(Data!$B47=DataOdafim!K$1,DataOdafim!$A49=Data!$A47),Data!$H47,0)</f>
        <v>0</v>
      </c>
      <c r="L49" s="65">
        <f>IF(AND(Data!$B47=DataOdafim!L$1,DataOdafim!$A49=Data!$A47),Data!$H47,0)</f>
        <v>0</v>
      </c>
      <c r="M49" s="65">
        <f>IF(AND(Data!$B47=DataOdafim!M$1,DataOdafim!$A49=Data!$A47),Data!$H47,0)</f>
        <v>0</v>
      </c>
      <c r="N49" s="65">
        <f>IF(AND(Data!$B47=DataOdafim!N$1,DataOdafim!$A49=Data!$A47),Data!$H47,0)</f>
        <v>0</v>
      </c>
      <c r="O49" s="65">
        <f>IF(AND(Data!$B47=DataOdafim!O$1,DataOdafim!$A49=Data!$A47),Data!$H47,0)</f>
        <v>0</v>
      </c>
      <c r="P49" s="65">
        <f>IF(AND(Data!$B47=DataOdafim!P$1,DataOdafim!$A49=Data!$A47),Data!$H47,0)</f>
        <v>0</v>
      </c>
      <c r="Q49" s="65">
        <f>IF(AND(Data!$B47=DataOdafim!Q$1,DataOdafim!$A49=Data!$A47),Data!$H47,0)</f>
        <v>0</v>
      </c>
      <c r="R49" s="65">
        <f>IF(AND(Data!$B47=DataOdafim!R$1,DataOdafim!$A49=Data!$A47),Data!$H47,0)</f>
        <v>0</v>
      </c>
      <c r="S49" s="65">
        <f>IF(AND(Data!$B47=DataOdafim!S$1,DataOdafim!$A49=Data!$A47),Data!$H47,0)</f>
        <v>0</v>
      </c>
      <c r="T49" s="65">
        <f>IF(AND(Data!$B47=DataOdafim!T$1,DataOdafim!$A49=Data!$A47),Data!$H47,0)</f>
        <v>0</v>
      </c>
      <c r="U49" s="65">
        <f>IF(AND(Data!$B47=DataOdafim!U$1,DataOdafim!$A49=Data!$A47),Data!$H47,0)</f>
        <v>0</v>
      </c>
      <c r="V49" s="65">
        <f>IF(AND(Data!$B47=DataOdafim!V$1,DataOdafim!$A49=Data!$A47),Data!$H47,0)</f>
        <v>0</v>
      </c>
      <c r="W49" s="65">
        <f>IF(AND(Data!$B47=DataOdafim!W$1,DataOdafim!$A49=Data!$A47),Data!$H47,0)</f>
        <v>0</v>
      </c>
      <c r="X49" s="65">
        <f>IF(AND(Data!$B47=DataOdafim!X$1,DataOdafim!$A49=Data!$A47),Data!$H47,0)</f>
        <v>0</v>
      </c>
      <c r="Y49" s="65">
        <f>IF(AND(Data!$B47=DataOdafim!Y$1,DataOdafim!$A49=Data!$A47),Data!$H47,0)</f>
        <v>0</v>
      </c>
      <c r="Z49" s="65">
        <f>IF(AND(Data!$B47=DataOdafim!Z$1,DataOdafim!$A49=Data!$A47),Data!$H47,0)</f>
        <v>0</v>
      </c>
      <c r="AA49" s="65">
        <f>IF(AND(Data!$B47=DataOdafim!AA$1,DataOdafim!$A49=Data!$A47),Data!$H47,0)</f>
        <v>0</v>
      </c>
      <c r="AB49" s="65">
        <f>IF(AND(Data!$B47=DataOdafim!AB$1,DataOdafim!$A49=Data!$A47),Data!$H47,0)</f>
        <v>0</v>
      </c>
      <c r="AC49" s="65">
        <f>IF(AND(Data!$B47=DataOdafim!AC$1,DataOdafim!$A49=Data!$A47),Data!$H47,0)</f>
        <v>0</v>
      </c>
      <c r="AD49" s="65">
        <f>IF(AND(Data!$B47=DataOdafim!AD$1,DataOdafim!$A49=Data!$A47),Data!$H47,0)</f>
        <v>0</v>
      </c>
      <c r="AE49" s="65">
        <f>IF(AND(Data!$B47=DataOdafim!AE$1,DataOdafim!$A49=Data!$A47),Data!$H47,0)</f>
        <v>0</v>
      </c>
      <c r="AF49" s="65">
        <f>IF(AND(Data!$B47=DataOdafim!AF$1,DataOdafim!$A49=Data!$A47),Data!$H47,0)</f>
        <v>0</v>
      </c>
      <c r="AG49" s="65">
        <f>IF(AND(Data!$B47=DataOdafim!AG$1,DataOdafim!$A49=Data!$A47),Data!$H47,0)</f>
        <v>0</v>
      </c>
      <c r="AH49" s="65">
        <f>IF(AND(Data!$B47=DataOdafim!AH$1,DataOdafim!$A49=Data!$A47),Data!$H47,0)</f>
        <v>0</v>
      </c>
      <c r="AI49" s="65">
        <f>IF(AND(Data!$B47=DataOdafim!AI$1,DataOdafim!$A49=Data!$A47),Data!$H47,0)</f>
        <v>0</v>
      </c>
      <c r="AJ49" s="65">
        <f>IF(AND(Data!$B47=DataOdafim!AJ$1,DataOdafim!$A49=Data!$A47),Data!$H47,0)</f>
        <v>0</v>
      </c>
      <c r="AK49" s="65">
        <f>IF(AND(Data!$B47=DataOdafim!AK$1,DataOdafim!$A49=Data!$A47),Data!$H47,0)</f>
        <v>0</v>
      </c>
      <c r="AL49" s="65">
        <f>IF(AND(Data!$B47=DataOdafim!AL$1,DataOdafim!$A49=Data!$A47),Data!$H47,0)</f>
        <v>0</v>
      </c>
      <c r="AM49" s="65">
        <f>IF(AND(Data!$B47=DataOdafim!AM$1,DataOdafim!$A49=Data!$A47),Data!$H47,0)</f>
        <v>0</v>
      </c>
      <c r="AN49" s="65">
        <f>IF(AND(Data!$B47=DataOdafim!AN$1,DataOdafim!$A49=Data!$A47),Data!$H47,0)</f>
        <v>0</v>
      </c>
      <c r="AO49" s="65">
        <f>IF(AND(Data!$B47=DataOdafim!AO$1,DataOdafim!$A49=Data!$A47),Data!$H47,0)</f>
        <v>0</v>
      </c>
      <c r="AP49" s="65">
        <f>IF(AND(Data!$B47=DataOdafim!AP$1,DataOdafim!$A49=Data!$A47),Data!$H47,0)</f>
        <v>0</v>
      </c>
      <c r="AQ49" s="65">
        <f>IF(AND(Data!$B47=DataOdafim!AQ$1,DataOdafim!$A49=Data!$A47),Data!$H47,0)</f>
        <v>0</v>
      </c>
      <c r="AR49" s="65">
        <f>IF(AND(Data!$B47=DataOdafim!AR$1,DataOdafim!$A49=Data!$A47),Data!$H47,0)</f>
        <v>0</v>
      </c>
      <c r="AS49" s="65">
        <f>IF(AND(Data!$B47=DataOdafim!AS$1,DataOdafim!$A49=Data!$A47),Data!$H47,0)</f>
        <v>0</v>
      </c>
      <c r="AT49" s="65">
        <f>IF(AND(Data!$B47=DataOdafim!AT$1,DataOdafim!$A49=Data!$A47),Data!$H47,0)</f>
        <v>0</v>
      </c>
      <c r="AU49" s="65">
        <f>IF(AND(Data!$B47=DataOdafim!AU$1,DataOdafim!$A49=Data!$A47),Data!$H47,0)</f>
        <v>0</v>
      </c>
      <c r="AV49" s="65">
        <f>IF(AND(Data!$B47=DataOdafim!AV$1,DataOdafim!$A49=Data!$A47),Data!$H47,0)</f>
        <v>0</v>
      </c>
      <c r="AW49" s="65">
        <f>IF(AND(Data!$B47=DataOdafim!AW$1,DataOdafim!$A49=Data!$A47),Data!$H47,0)</f>
        <v>0</v>
      </c>
      <c r="AX49" s="65">
        <f>IF(AND(Data!$B47=DataOdafim!AX$1,DataOdafim!$A49=Data!$A47),Data!$H47,0)</f>
        <v>0</v>
      </c>
      <c r="AY49" s="65">
        <f>IF(AND(Data!$B47=DataOdafim!AY$1,DataOdafim!$A49=Data!$A47),Data!$H47,0)</f>
        <v>0</v>
      </c>
      <c r="AZ49" s="65">
        <f>IF(AND(Data!$B47=DataOdafim!AZ$1,DataOdafim!$A49=Data!$A47),Data!$H47,0)</f>
        <v>0</v>
      </c>
      <c r="BA49" s="65">
        <f>IF(AND(Data!$B47=DataOdafim!BA$1,DataOdafim!$A49=Data!$A47),Data!$H47,0)</f>
        <v>0</v>
      </c>
      <c r="BB49" s="65">
        <f>IF(AND(Data!$B47=DataOdafim!BB$1,DataOdafim!$A49=Data!$A47),Data!$H47,0)</f>
        <v>0</v>
      </c>
      <c r="BC49" s="65">
        <f>IF(AND(Data!$B47=DataOdafim!BC$1,DataOdafim!$A49=Data!$A47),Data!$H47,0)</f>
        <v>0</v>
      </c>
      <c r="BD49" s="65">
        <f>IF(AND(Data!$B47=DataOdafim!BD$1,DataOdafim!$A49=Data!$A47),Data!$H47,0)</f>
        <v>0</v>
      </c>
      <c r="BE49" s="65">
        <f>IF(AND(Data!$B47=DataOdafim!BE$1,DataOdafim!$A49=Data!$A47),Data!$H47,0)</f>
        <v>0</v>
      </c>
      <c r="BF49" s="65">
        <f>IF(AND(Data!$B47=DataOdafim!BF$1,DataOdafim!$A49=Data!$A47),Data!$H47,0)</f>
        <v>0</v>
      </c>
      <c r="BG49" s="65">
        <f>IF(AND(Data!$B47=DataOdafim!BG$1,DataOdafim!$A49=Data!$A47),Data!$H47,0)</f>
        <v>0</v>
      </c>
      <c r="BH49" s="65">
        <f>IF(AND(Data!$B47=DataOdafim!BH$1,DataOdafim!$A49=Data!$A47),Data!$H47,0)</f>
        <v>0</v>
      </c>
      <c r="BI49" s="65">
        <f>IF(AND(Data!$B47=DataOdafim!BI$1,DataOdafim!$A49=Data!$A47),Data!$H47,0)</f>
        <v>0</v>
      </c>
      <c r="BJ49" s="65">
        <f>IF(AND(Data!$B47=DataOdafim!BJ$1,DataOdafim!$A49=Data!$A47),Data!$H47,0)</f>
        <v>0</v>
      </c>
    </row>
    <row r="50" spans="1:62" ht="15" x14ac:dyDescent="0.25">
      <c r="A50" s="62">
        <v>47</v>
      </c>
      <c r="B50" s="64">
        <f>VLOOKUP(A50,Data!A:G,5,FALSE)</f>
        <v>0</v>
      </c>
      <c r="C50" s="65">
        <f>IF(AND(Data!$B48=DataOdafim!C$1,DataOdafim!$A50=Data!$A48),Data!$H48,0)</f>
        <v>0</v>
      </c>
      <c r="D50" s="65">
        <f>IF(AND(Data!$B48=DataOdafim!D$1,DataOdafim!$A50=Data!$A48),Data!$H48,0)</f>
        <v>0</v>
      </c>
      <c r="E50" s="65">
        <f>IF(AND(Data!$B48=DataOdafim!E$1,DataOdafim!$A50=Data!$A48),Data!$H48,0)</f>
        <v>0</v>
      </c>
      <c r="F50" s="65">
        <f>IF(AND(Data!$B48=DataOdafim!F$1,DataOdafim!$A50=Data!$A48),Data!$H48,0)</f>
        <v>0</v>
      </c>
      <c r="G50" s="65">
        <f>IF(AND(Data!$B48=DataOdafim!G$1,DataOdafim!$A50=Data!$A48),Data!$H48,0)</f>
        <v>0</v>
      </c>
      <c r="H50" s="65">
        <f>IF(AND(Data!$B48=DataOdafim!H$1,DataOdafim!$A50=Data!$A48),Data!$H48,0)</f>
        <v>0</v>
      </c>
      <c r="I50" s="65">
        <f>IF(AND(Data!$B48=DataOdafim!I$1,DataOdafim!$A50=Data!$A48),Data!$H48,0)</f>
        <v>0</v>
      </c>
      <c r="J50" s="65">
        <f>IF(AND(Data!$B48=DataOdafim!J$1,DataOdafim!$A50=Data!$A48),Data!$H48,0)</f>
        <v>0</v>
      </c>
      <c r="K50" s="65">
        <f>IF(AND(Data!$B48=DataOdafim!K$1,DataOdafim!$A50=Data!$A48),Data!$H48,0)</f>
        <v>0</v>
      </c>
      <c r="L50" s="65">
        <f>IF(AND(Data!$B48=DataOdafim!L$1,DataOdafim!$A50=Data!$A48),Data!$H48,0)</f>
        <v>0</v>
      </c>
      <c r="M50" s="65">
        <f>IF(AND(Data!$B48=DataOdafim!M$1,DataOdafim!$A50=Data!$A48),Data!$H48,0)</f>
        <v>0</v>
      </c>
      <c r="N50" s="65">
        <f>IF(AND(Data!$B48=DataOdafim!N$1,DataOdafim!$A50=Data!$A48),Data!$H48,0)</f>
        <v>0</v>
      </c>
      <c r="O50" s="65">
        <f>IF(AND(Data!$B48=DataOdafim!O$1,DataOdafim!$A50=Data!$A48),Data!$H48,0)</f>
        <v>0</v>
      </c>
      <c r="P50" s="65">
        <f>IF(AND(Data!$B48=DataOdafim!P$1,DataOdafim!$A50=Data!$A48),Data!$H48,0)</f>
        <v>0</v>
      </c>
      <c r="Q50" s="65">
        <f>IF(AND(Data!$B48=DataOdafim!Q$1,DataOdafim!$A50=Data!$A48),Data!$H48,0)</f>
        <v>0</v>
      </c>
      <c r="R50" s="65">
        <f>IF(AND(Data!$B48=DataOdafim!R$1,DataOdafim!$A50=Data!$A48),Data!$H48,0)</f>
        <v>0</v>
      </c>
      <c r="S50" s="65">
        <f>IF(AND(Data!$B48=DataOdafim!S$1,DataOdafim!$A50=Data!$A48),Data!$H48,0)</f>
        <v>0</v>
      </c>
      <c r="T50" s="65">
        <f>IF(AND(Data!$B48=DataOdafim!T$1,DataOdafim!$A50=Data!$A48),Data!$H48,0)</f>
        <v>0</v>
      </c>
      <c r="U50" s="65">
        <f>IF(AND(Data!$B48=DataOdafim!U$1,DataOdafim!$A50=Data!$A48),Data!$H48,0)</f>
        <v>0</v>
      </c>
      <c r="V50" s="65">
        <f>IF(AND(Data!$B48=DataOdafim!V$1,DataOdafim!$A50=Data!$A48),Data!$H48,0)</f>
        <v>0</v>
      </c>
      <c r="W50" s="65">
        <f>IF(AND(Data!$B48=DataOdafim!W$1,DataOdafim!$A50=Data!$A48),Data!$H48,0)</f>
        <v>0</v>
      </c>
      <c r="X50" s="65">
        <f>IF(AND(Data!$B48=DataOdafim!X$1,DataOdafim!$A50=Data!$A48),Data!$H48,0)</f>
        <v>0</v>
      </c>
      <c r="Y50" s="65">
        <f>IF(AND(Data!$B48=DataOdafim!Y$1,DataOdafim!$A50=Data!$A48),Data!$H48,0)</f>
        <v>0</v>
      </c>
      <c r="Z50" s="65">
        <f>IF(AND(Data!$B48=DataOdafim!Z$1,DataOdafim!$A50=Data!$A48),Data!$H48,0)</f>
        <v>0</v>
      </c>
      <c r="AA50" s="65">
        <f>IF(AND(Data!$B48=DataOdafim!AA$1,DataOdafim!$A50=Data!$A48),Data!$H48,0)</f>
        <v>0</v>
      </c>
      <c r="AB50" s="65">
        <f>IF(AND(Data!$B48=DataOdafim!AB$1,DataOdafim!$A50=Data!$A48),Data!$H48,0)</f>
        <v>0</v>
      </c>
      <c r="AC50" s="65">
        <f>IF(AND(Data!$B48=DataOdafim!AC$1,DataOdafim!$A50=Data!$A48),Data!$H48,0)</f>
        <v>0</v>
      </c>
      <c r="AD50" s="65">
        <f>IF(AND(Data!$B48=DataOdafim!AD$1,DataOdafim!$A50=Data!$A48),Data!$H48,0)</f>
        <v>0</v>
      </c>
      <c r="AE50" s="65">
        <f>IF(AND(Data!$B48=DataOdafim!AE$1,DataOdafim!$A50=Data!$A48),Data!$H48,0)</f>
        <v>0</v>
      </c>
      <c r="AF50" s="65">
        <f>IF(AND(Data!$B48=DataOdafim!AF$1,DataOdafim!$A50=Data!$A48),Data!$H48,0)</f>
        <v>0</v>
      </c>
      <c r="AG50" s="65">
        <f>IF(AND(Data!$B48=DataOdafim!AG$1,DataOdafim!$A50=Data!$A48),Data!$H48,0)</f>
        <v>0</v>
      </c>
      <c r="AH50" s="65">
        <f>IF(AND(Data!$B48=DataOdafim!AH$1,DataOdafim!$A50=Data!$A48),Data!$H48,0)</f>
        <v>0</v>
      </c>
      <c r="AI50" s="65">
        <f>IF(AND(Data!$B48=DataOdafim!AI$1,DataOdafim!$A50=Data!$A48),Data!$H48,0)</f>
        <v>0</v>
      </c>
      <c r="AJ50" s="65">
        <f>IF(AND(Data!$B48=DataOdafim!AJ$1,DataOdafim!$A50=Data!$A48),Data!$H48,0)</f>
        <v>0</v>
      </c>
      <c r="AK50" s="65">
        <f>IF(AND(Data!$B48=DataOdafim!AK$1,DataOdafim!$A50=Data!$A48),Data!$H48,0)</f>
        <v>0</v>
      </c>
      <c r="AL50" s="65">
        <f>IF(AND(Data!$B48=DataOdafim!AL$1,DataOdafim!$A50=Data!$A48),Data!$H48,0)</f>
        <v>0</v>
      </c>
      <c r="AM50" s="65">
        <f>IF(AND(Data!$B48=DataOdafim!AM$1,DataOdafim!$A50=Data!$A48),Data!$H48,0)</f>
        <v>0</v>
      </c>
      <c r="AN50" s="65">
        <f>IF(AND(Data!$B48=DataOdafim!AN$1,DataOdafim!$A50=Data!$A48),Data!$H48,0)</f>
        <v>0</v>
      </c>
      <c r="AO50" s="65">
        <f>IF(AND(Data!$B48=DataOdafim!AO$1,DataOdafim!$A50=Data!$A48),Data!$H48,0)</f>
        <v>0</v>
      </c>
      <c r="AP50" s="65">
        <f>IF(AND(Data!$B48=DataOdafim!AP$1,DataOdafim!$A50=Data!$A48),Data!$H48,0)</f>
        <v>0</v>
      </c>
      <c r="AQ50" s="65">
        <f>IF(AND(Data!$B48=DataOdafim!AQ$1,DataOdafim!$A50=Data!$A48),Data!$H48,0)</f>
        <v>0</v>
      </c>
      <c r="AR50" s="65">
        <f>IF(AND(Data!$B48=DataOdafim!AR$1,DataOdafim!$A50=Data!$A48),Data!$H48,0)</f>
        <v>0</v>
      </c>
      <c r="AS50" s="65">
        <f>IF(AND(Data!$B48=DataOdafim!AS$1,DataOdafim!$A50=Data!$A48),Data!$H48,0)</f>
        <v>0</v>
      </c>
      <c r="AT50" s="65">
        <f>IF(AND(Data!$B48=DataOdafim!AT$1,DataOdafim!$A50=Data!$A48),Data!$H48,0)</f>
        <v>0</v>
      </c>
      <c r="AU50" s="65">
        <f>IF(AND(Data!$B48=DataOdafim!AU$1,DataOdafim!$A50=Data!$A48),Data!$H48,0)</f>
        <v>0</v>
      </c>
      <c r="AV50" s="65">
        <f>IF(AND(Data!$B48=DataOdafim!AV$1,DataOdafim!$A50=Data!$A48),Data!$H48,0)</f>
        <v>0</v>
      </c>
      <c r="AW50" s="65">
        <f>IF(AND(Data!$B48=DataOdafim!AW$1,DataOdafim!$A50=Data!$A48),Data!$H48,0)</f>
        <v>0</v>
      </c>
      <c r="AX50" s="65">
        <f>IF(AND(Data!$B48=DataOdafim!AX$1,DataOdafim!$A50=Data!$A48),Data!$H48,0)</f>
        <v>0</v>
      </c>
      <c r="AY50" s="65">
        <f>IF(AND(Data!$B48=DataOdafim!AY$1,DataOdafim!$A50=Data!$A48),Data!$H48,0)</f>
        <v>0</v>
      </c>
      <c r="AZ50" s="65">
        <f>IF(AND(Data!$B48=DataOdafim!AZ$1,DataOdafim!$A50=Data!$A48),Data!$H48,0)</f>
        <v>0</v>
      </c>
      <c r="BA50" s="65">
        <f>IF(AND(Data!$B48=DataOdafim!BA$1,DataOdafim!$A50=Data!$A48),Data!$H48,0)</f>
        <v>0</v>
      </c>
      <c r="BB50" s="65">
        <f>IF(AND(Data!$B48=DataOdafim!BB$1,DataOdafim!$A50=Data!$A48),Data!$H48,0)</f>
        <v>0</v>
      </c>
      <c r="BC50" s="65">
        <f>IF(AND(Data!$B48=DataOdafim!BC$1,DataOdafim!$A50=Data!$A48),Data!$H48,0)</f>
        <v>0</v>
      </c>
      <c r="BD50" s="65">
        <f>IF(AND(Data!$B48=DataOdafim!BD$1,DataOdafim!$A50=Data!$A48),Data!$H48,0)</f>
        <v>0</v>
      </c>
      <c r="BE50" s="65">
        <f>IF(AND(Data!$B48=DataOdafim!BE$1,DataOdafim!$A50=Data!$A48),Data!$H48,0)</f>
        <v>0</v>
      </c>
      <c r="BF50" s="65">
        <f>IF(AND(Data!$B48=DataOdafim!BF$1,DataOdafim!$A50=Data!$A48),Data!$H48,0)</f>
        <v>0</v>
      </c>
      <c r="BG50" s="65">
        <f>IF(AND(Data!$B48=DataOdafim!BG$1,DataOdafim!$A50=Data!$A48),Data!$H48,0)</f>
        <v>0</v>
      </c>
      <c r="BH50" s="65">
        <f>IF(AND(Data!$B48=DataOdafim!BH$1,DataOdafim!$A50=Data!$A48),Data!$H48,0)</f>
        <v>0</v>
      </c>
      <c r="BI50" s="65">
        <f>IF(AND(Data!$B48=DataOdafim!BI$1,DataOdafim!$A50=Data!$A48),Data!$H48,0)</f>
        <v>0</v>
      </c>
      <c r="BJ50" s="65">
        <f>IF(AND(Data!$B48=DataOdafim!BJ$1,DataOdafim!$A50=Data!$A48),Data!$H48,0)</f>
        <v>0</v>
      </c>
    </row>
    <row r="51" spans="1:62" ht="15" x14ac:dyDescent="0.25">
      <c r="A51" s="62">
        <v>48</v>
      </c>
      <c r="B51" s="64">
        <f>VLOOKUP(A51,Data!A:G,5,FALSE)</f>
        <v>0</v>
      </c>
      <c r="C51" s="65">
        <f>IF(AND(Data!$B49=DataOdafim!C$1,DataOdafim!$A51=Data!$A49),Data!$H49,0)</f>
        <v>0</v>
      </c>
      <c r="D51" s="65">
        <f>IF(AND(Data!$B49=DataOdafim!D$1,DataOdafim!$A51=Data!$A49),Data!$H49,0)</f>
        <v>0</v>
      </c>
      <c r="E51" s="65">
        <f>IF(AND(Data!$B49=DataOdafim!E$1,DataOdafim!$A51=Data!$A49),Data!$H49,0)</f>
        <v>0</v>
      </c>
      <c r="F51" s="65">
        <f>IF(AND(Data!$B49=DataOdafim!F$1,DataOdafim!$A51=Data!$A49),Data!$H49,0)</f>
        <v>0</v>
      </c>
      <c r="G51" s="65">
        <f>IF(AND(Data!$B49=DataOdafim!G$1,DataOdafim!$A51=Data!$A49),Data!$H49,0)</f>
        <v>0</v>
      </c>
      <c r="H51" s="65">
        <f>IF(AND(Data!$B49=DataOdafim!H$1,DataOdafim!$A51=Data!$A49),Data!$H49,0)</f>
        <v>0</v>
      </c>
      <c r="I51" s="65">
        <f>IF(AND(Data!$B49=DataOdafim!I$1,DataOdafim!$A51=Data!$A49),Data!$H49,0)</f>
        <v>0</v>
      </c>
      <c r="J51" s="65">
        <f>IF(AND(Data!$B49=DataOdafim!J$1,DataOdafim!$A51=Data!$A49),Data!$H49,0)</f>
        <v>0</v>
      </c>
      <c r="K51" s="65">
        <f>IF(AND(Data!$B49=DataOdafim!K$1,DataOdafim!$A51=Data!$A49),Data!$H49,0)</f>
        <v>0</v>
      </c>
      <c r="L51" s="65">
        <f>IF(AND(Data!$B49=DataOdafim!L$1,DataOdafim!$A51=Data!$A49),Data!$H49,0)</f>
        <v>0</v>
      </c>
      <c r="M51" s="65">
        <f>IF(AND(Data!$B49=DataOdafim!M$1,DataOdafim!$A51=Data!$A49),Data!$H49,0)</f>
        <v>0</v>
      </c>
      <c r="N51" s="65">
        <f>IF(AND(Data!$B49=DataOdafim!N$1,DataOdafim!$A51=Data!$A49),Data!$H49,0)</f>
        <v>0</v>
      </c>
      <c r="O51" s="65">
        <f>IF(AND(Data!$B49=DataOdafim!O$1,DataOdafim!$A51=Data!$A49),Data!$H49,0)</f>
        <v>0</v>
      </c>
      <c r="P51" s="65">
        <f>IF(AND(Data!$B49=DataOdafim!P$1,DataOdafim!$A51=Data!$A49),Data!$H49,0)</f>
        <v>0</v>
      </c>
      <c r="Q51" s="65">
        <f>IF(AND(Data!$B49=DataOdafim!Q$1,DataOdafim!$A51=Data!$A49),Data!$H49,0)</f>
        <v>0</v>
      </c>
      <c r="R51" s="65">
        <f>IF(AND(Data!$B49=DataOdafim!R$1,DataOdafim!$A51=Data!$A49),Data!$H49,0)</f>
        <v>0</v>
      </c>
      <c r="S51" s="65">
        <f>IF(AND(Data!$B49=DataOdafim!S$1,DataOdafim!$A51=Data!$A49),Data!$H49,0)</f>
        <v>0</v>
      </c>
      <c r="T51" s="65">
        <f>IF(AND(Data!$B49=DataOdafim!T$1,DataOdafim!$A51=Data!$A49),Data!$H49,0)</f>
        <v>0</v>
      </c>
      <c r="U51" s="65">
        <f>IF(AND(Data!$B49=DataOdafim!U$1,DataOdafim!$A51=Data!$A49),Data!$H49,0)</f>
        <v>0</v>
      </c>
      <c r="V51" s="65">
        <f>IF(AND(Data!$B49=DataOdafim!V$1,DataOdafim!$A51=Data!$A49),Data!$H49,0)</f>
        <v>0</v>
      </c>
      <c r="W51" s="65">
        <f>IF(AND(Data!$B49=DataOdafim!W$1,DataOdafim!$A51=Data!$A49),Data!$H49,0)</f>
        <v>0</v>
      </c>
      <c r="X51" s="65">
        <f>IF(AND(Data!$B49=DataOdafim!X$1,DataOdafim!$A51=Data!$A49),Data!$H49,0)</f>
        <v>0</v>
      </c>
      <c r="Y51" s="65">
        <f>IF(AND(Data!$B49=DataOdafim!Y$1,DataOdafim!$A51=Data!$A49),Data!$H49,0)</f>
        <v>0</v>
      </c>
      <c r="Z51" s="65">
        <f>IF(AND(Data!$B49=DataOdafim!Z$1,DataOdafim!$A51=Data!$A49),Data!$H49,0)</f>
        <v>0</v>
      </c>
      <c r="AA51" s="65">
        <f>IF(AND(Data!$B49=DataOdafim!AA$1,DataOdafim!$A51=Data!$A49),Data!$H49,0)</f>
        <v>0</v>
      </c>
      <c r="AB51" s="65">
        <f>IF(AND(Data!$B49=DataOdafim!AB$1,DataOdafim!$A51=Data!$A49),Data!$H49,0)</f>
        <v>0</v>
      </c>
      <c r="AC51" s="65">
        <f>IF(AND(Data!$B49=DataOdafim!AC$1,DataOdafim!$A51=Data!$A49),Data!$H49,0)</f>
        <v>0</v>
      </c>
      <c r="AD51" s="65">
        <f>IF(AND(Data!$B49=DataOdafim!AD$1,DataOdafim!$A51=Data!$A49),Data!$H49,0)</f>
        <v>0</v>
      </c>
      <c r="AE51" s="65">
        <f>IF(AND(Data!$B49=DataOdafim!AE$1,DataOdafim!$A51=Data!$A49),Data!$H49,0)</f>
        <v>0</v>
      </c>
      <c r="AF51" s="65">
        <f>IF(AND(Data!$B49=DataOdafim!AF$1,DataOdafim!$A51=Data!$A49),Data!$H49,0)</f>
        <v>0</v>
      </c>
      <c r="AG51" s="65">
        <f>IF(AND(Data!$B49=DataOdafim!AG$1,DataOdafim!$A51=Data!$A49),Data!$H49,0)</f>
        <v>0</v>
      </c>
      <c r="AH51" s="65">
        <f>IF(AND(Data!$B49=DataOdafim!AH$1,DataOdafim!$A51=Data!$A49),Data!$H49,0)</f>
        <v>0</v>
      </c>
      <c r="AI51" s="65">
        <f>IF(AND(Data!$B49=DataOdafim!AI$1,DataOdafim!$A51=Data!$A49),Data!$H49,0)</f>
        <v>0</v>
      </c>
      <c r="AJ51" s="65">
        <f>IF(AND(Data!$B49=DataOdafim!AJ$1,DataOdafim!$A51=Data!$A49),Data!$H49,0)</f>
        <v>0</v>
      </c>
      <c r="AK51" s="65">
        <f>IF(AND(Data!$B49=DataOdafim!AK$1,DataOdafim!$A51=Data!$A49),Data!$H49,0)</f>
        <v>0</v>
      </c>
      <c r="AL51" s="65">
        <f>IF(AND(Data!$B49=DataOdafim!AL$1,DataOdafim!$A51=Data!$A49),Data!$H49,0)</f>
        <v>0</v>
      </c>
      <c r="AM51" s="65">
        <f>IF(AND(Data!$B49=DataOdafim!AM$1,DataOdafim!$A51=Data!$A49),Data!$H49,0)</f>
        <v>0</v>
      </c>
      <c r="AN51" s="65">
        <f>IF(AND(Data!$B49=DataOdafim!AN$1,DataOdafim!$A51=Data!$A49),Data!$H49,0)</f>
        <v>0</v>
      </c>
      <c r="AO51" s="65">
        <f>IF(AND(Data!$B49=DataOdafim!AO$1,DataOdafim!$A51=Data!$A49),Data!$H49,0)</f>
        <v>0</v>
      </c>
      <c r="AP51" s="65">
        <f>IF(AND(Data!$B49=DataOdafim!AP$1,DataOdafim!$A51=Data!$A49),Data!$H49,0)</f>
        <v>0</v>
      </c>
      <c r="AQ51" s="65">
        <f>IF(AND(Data!$B49=DataOdafim!AQ$1,DataOdafim!$A51=Data!$A49),Data!$H49,0)</f>
        <v>0</v>
      </c>
      <c r="AR51" s="65">
        <f>IF(AND(Data!$B49=DataOdafim!AR$1,DataOdafim!$A51=Data!$A49),Data!$H49,0)</f>
        <v>0</v>
      </c>
      <c r="AS51" s="65">
        <f>IF(AND(Data!$B49=DataOdafim!AS$1,DataOdafim!$A51=Data!$A49),Data!$H49,0)</f>
        <v>0</v>
      </c>
      <c r="AT51" s="65">
        <f>IF(AND(Data!$B49=DataOdafim!AT$1,DataOdafim!$A51=Data!$A49),Data!$H49,0)</f>
        <v>0</v>
      </c>
      <c r="AU51" s="65">
        <f>IF(AND(Data!$B49=DataOdafim!AU$1,DataOdafim!$A51=Data!$A49),Data!$H49,0)</f>
        <v>0</v>
      </c>
      <c r="AV51" s="65">
        <f>IF(AND(Data!$B49=DataOdafim!AV$1,DataOdafim!$A51=Data!$A49),Data!$H49,0)</f>
        <v>0</v>
      </c>
      <c r="AW51" s="65">
        <f>IF(AND(Data!$B49=DataOdafim!AW$1,DataOdafim!$A51=Data!$A49),Data!$H49,0)</f>
        <v>0</v>
      </c>
      <c r="AX51" s="65">
        <f>IF(AND(Data!$B49=DataOdafim!AX$1,DataOdafim!$A51=Data!$A49),Data!$H49,0)</f>
        <v>0</v>
      </c>
      <c r="AY51" s="65">
        <f>IF(AND(Data!$B49=DataOdafim!AY$1,DataOdafim!$A51=Data!$A49),Data!$H49,0)</f>
        <v>0</v>
      </c>
      <c r="AZ51" s="65">
        <f>IF(AND(Data!$B49=DataOdafim!AZ$1,DataOdafim!$A51=Data!$A49),Data!$H49,0)</f>
        <v>0</v>
      </c>
      <c r="BA51" s="65">
        <f>IF(AND(Data!$B49=DataOdafim!BA$1,DataOdafim!$A51=Data!$A49),Data!$H49,0)</f>
        <v>0</v>
      </c>
      <c r="BB51" s="65">
        <f>IF(AND(Data!$B49=DataOdafim!BB$1,DataOdafim!$A51=Data!$A49),Data!$H49,0)</f>
        <v>0</v>
      </c>
      <c r="BC51" s="65">
        <f>IF(AND(Data!$B49=DataOdafim!BC$1,DataOdafim!$A51=Data!$A49),Data!$H49,0)</f>
        <v>0</v>
      </c>
      <c r="BD51" s="65">
        <f>IF(AND(Data!$B49=DataOdafim!BD$1,DataOdafim!$A51=Data!$A49),Data!$H49,0)</f>
        <v>0</v>
      </c>
      <c r="BE51" s="65">
        <f>IF(AND(Data!$B49=DataOdafim!BE$1,DataOdafim!$A51=Data!$A49),Data!$H49,0)</f>
        <v>0</v>
      </c>
      <c r="BF51" s="65">
        <f>IF(AND(Data!$B49=DataOdafim!BF$1,DataOdafim!$A51=Data!$A49),Data!$H49,0)</f>
        <v>0</v>
      </c>
      <c r="BG51" s="65">
        <f>IF(AND(Data!$B49=DataOdafim!BG$1,DataOdafim!$A51=Data!$A49),Data!$H49,0)</f>
        <v>0</v>
      </c>
      <c r="BH51" s="65">
        <f>IF(AND(Data!$B49=DataOdafim!BH$1,DataOdafim!$A51=Data!$A49),Data!$H49,0)</f>
        <v>0</v>
      </c>
      <c r="BI51" s="65">
        <f>IF(AND(Data!$B49=DataOdafim!BI$1,DataOdafim!$A51=Data!$A49),Data!$H49,0)</f>
        <v>0</v>
      </c>
      <c r="BJ51" s="65">
        <f>IF(AND(Data!$B49=DataOdafim!BJ$1,DataOdafim!$A51=Data!$A49),Data!$H49,0)</f>
        <v>0</v>
      </c>
    </row>
    <row r="52" spans="1:62" ht="15" x14ac:dyDescent="0.25">
      <c r="A52" s="62">
        <v>49</v>
      </c>
      <c r="B52" s="64">
        <f>VLOOKUP(A52,Data!A:G,5,FALSE)</f>
        <v>0</v>
      </c>
      <c r="C52" s="65">
        <f>IF(AND(Data!$B50=DataOdafim!C$1,DataOdafim!$A52=Data!$A50),Data!$H50,0)</f>
        <v>0</v>
      </c>
      <c r="D52" s="65">
        <f>IF(AND(Data!$B50=DataOdafim!D$1,DataOdafim!$A52=Data!$A50),Data!$H50,0)</f>
        <v>0</v>
      </c>
      <c r="E52" s="65">
        <f>IF(AND(Data!$B50=DataOdafim!E$1,DataOdafim!$A52=Data!$A50),Data!$H50,0)</f>
        <v>0</v>
      </c>
      <c r="F52" s="65">
        <f>IF(AND(Data!$B50=DataOdafim!F$1,DataOdafim!$A52=Data!$A50),Data!$H50,0)</f>
        <v>0</v>
      </c>
      <c r="G52" s="65">
        <f>IF(AND(Data!$B50=DataOdafim!G$1,DataOdafim!$A52=Data!$A50),Data!$H50,0)</f>
        <v>0</v>
      </c>
      <c r="H52" s="65">
        <f>IF(AND(Data!$B50=DataOdafim!H$1,DataOdafim!$A52=Data!$A50),Data!$H50,0)</f>
        <v>0</v>
      </c>
      <c r="I52" s="65">
        <f>IF(AND(Data!$B50=DataOdafim!I$1,DataOdafim!$A52=Data!$A50),Data!$H50,0)</f>
        <v>0</v>
      </c>
      <c r="J52" s="65">
        <f>IF(AND(Data!$B50=DataOdafim!J$1,DataOdafim!$A52=Data!$A50),Data!$H50,0)</f>
        <v>0</v>
      </c>
      <c r="K52" s="65">
        <f>IF(AND(Data!$B50=DataOdafim!K$1,DataOdafim!$A52=Data!$A50),Data!$H50,0)</f>
        <v>0</v>
      </c>
      <c r="L52" s="65">
        <f>IF(AND(Data!$B50=DataOdafim!L$1,DataOdafim!$A52=Data!$A50),Data!$H50,0)</f>
        <v>0</v>
      </c>
      <c r="M52" s="65">
        <f>IF(AND(Data!$B50=DataOdafim!M$1,DataOdafim!$A52=Data!$A50),Data!$H50,0)</f>
        <v>0</v>
      </c>
      <c r="N52" s="65">
        <f>IF(AND(Data!$B50=DataOdafim!N$1,DataOdafim!$A52=Data!$A50),Data!$H50,0)</f>
        <v>0</v>
      </c>
      <c r="O52" s="65">
        <f>IF(AND(Data!$B50=DataOdafim!O$1,DataOdafim!$A52=Data!$A50),Data!$H50,0)</f>
        <v>0</v>
      </c>
      <c r="P52" s="65">
        <f>IF(AND(Data!$B50=DataOdafim!P$1,DataOdafim!$A52=Data!$A50),Data!$H50,0)</f>
        <v>0</v>
      </c>
      <c r="Q52" s="65">
        <f>IF(AND(Data!$B50=DataOdafim!Q$1,DataOdafim!$A52=Data!$A50),Data!$H50,0)</f>
        <v>0</v>
      </c>
      <c r="R52" s="65">
        <f>IF(AND(Data!$B50=DataOdafim!R$1,DataOdafim!$A52=Data!$A50),Data!$H50,0)</f>
        <v>0</v>
      </c>
      <c r="S52" s="65">
        <f>IF(AND(Data!$B50=DataOdafim!S$1,DataOdafim!$A52=Data!$A50),Data!$H50,0)</f>
        <v>0</v>
      </c>
      <c r="T52" s="65">
        <f>IF(AND(Data!$B50=DataOdafim!T$1,DataOdafim!$A52=Data!$A50),Data!$H50,0)</f>
        <v>0</v>
      </c>
      <c r="U52" s="65">
        <f>IF(AND(Data!$B50=DataOdafim!U$1,DataOdafim!$A52=Data!$A50),Data!$H50,0)</f>
        <v>0</v>
      </c>
      <c r="V52" s="65">
        <f>IF(AND(Data!$B50=DataOdafim!V$1,DataOdafim!$A52=Data!$A50),Data!$H50,0)</f>
        <v>0</v>
      </c>
      <c r="W52" s="65">
        <f>IF(AND(Data!$B50=DataOdafim!W$1,DataOdafim!$A52=Data!$A50),Data!$H50,0)</f>
        <v>0</v>
      </c>
      <c r="X52" s="65">
        <f>IF(AND(Data!$B50=DataOdafim!X$1,DataOdafim!$A52=Data!$A50),Data!$H50,0)</f>
        <v>0</v>
      </c>
      <c r="Y52" s="65">
        <f>IF(AND(Data!$B50=DataOdafim!Y$1,DataOdafim!$A52=Data!$A50),Data!$H50,0)</f>
        <v>0</v>
      </c>
      <c r="Z52" s="65">
        <f>IF(AND(Data!$B50=DataOdafim!Z$1,DataOdafim!$A52=Data!$A50),Data!$H50,0)</f>
        <v>0</v>
      </c>
      <c r="AA52" s="65">
        <f>IF(AND(Data!$B50=DataOdafim!AA$1,DataOdafim!$A52=Data!$A50),Data!$H50,0)</f>
        <v>0</v>
      </c>
      <c r="AB52" s="65">
        <f>IF(AND(Data!$B50=DataOdafim!AB$1,DataOdafim!$A52=Data!$A50),Data!$H50,0)</f>
        <v>0</v>
      </c>
      <c r="AC52" s="65">
        <f>IF(AND(Data!$B50=DataOdafim!AC$1,DataOdafim!$A52=Data!$A50),Data!$H50,0)</f>
        <v>0</v>
      </c>
      <c r="AD52" s="65">
        <f>IF(AND(Data!$B50=DataOdafim!AD$1,DataOdafim!$A52=Data!$A50),Data!$H50,0)</f>
        <v>0</v>
      </c>
      <c r="AE52" s="65">
        <f>IF(AND(Data!$B50=DataOdafim!AE$1,DataOdafim!$A52=Data!$A50),Data!$H50,0)</f>
        <v>0</v>
      </c>
      <c r="AF52" s="65">
        <f>IF(AND(Data!$B50=DataOdafim!AF$1,DataOdafim!$A52=Data!$A50),Data!$H50,0)</f>
        <v>0</v>
      </c>
      <c r="AG52" s="65">
        <f>IF(AND(Data!$B50=DataOdafim!AG$1,DataOdafim!$A52=Data!$A50),Data!$H50,0)</f>
        <v>0</v>
      </c>
      <c r="AH52" s="65">
        <f>IF(AND(Data!$B50=DataOdafim!AH$1,DataOdafim!$A52=Data!$A50),Data!$H50,0)</f>
        <v>0</v>
      </c>
      <c r="AI52" s="65">
        <f>IF(AND(Data!$B50=DataOdafim!AI$1,DataOdafim!$A52=Data!$A50),Data!$H50,0)</f>
        <v>0</v>
      </c>
      <c r="AJ52" s="65">
        <f>IF(AND(Data!$B50=DataOdafim!AJ$1,DataOdafim!$A52=Data!$A50),Data!$H50,0)</f>
        <v>0</v>
      </c>
      <c r="AK52" s="65">
        <f>IF(AND(Data!$B50=DataOdafim!AK$1,DataOdafim!$A52=Data!$A50),Data!$H50,0)</f>
        <v>0</v>
      </c>
      <c r="AL52" s="65">
        <f>IF(AND(Data!$B50=DataOdafim!AL$1,DataOdafim!$A52=Data!$A50),Data!$H50,0)</f>
        <v>0</v>
      </c>
      <c r="AM52" s="65">
        <f>IF(AND(Data!$B50=DataOdafim!AM$1,DataOdafim!$A52=Data!$A50),Data!$H50,0)</f>
        <v>0</v>
      </c>
      <c r="AN52" s="65">
        <f>IF(AND(Data!$B50=DataOdafim!AN$1,DataOdafim!$A52=Data!$A50),Data!$H50,0)</f>
        <v>0</v>
      </c>
      <c r="AO52" s="65">
        <f>IF(AND(Data!$B50=DataOdafim!AO$1,DataOdafim!$A52=Data!$A50),Data!$H50,0)</f>
        <v>0</v>
      </c>
      <c r="AP52" s="65">
        <f>IF(AND(Data!$B50=DataOdafim!AP$1,DataOdafim!$A52=Data!$A50),Data!$H50,0)</f>
        <v>0</v>
      </c>
      <c r="AQ52" s="65">
        <f>IF(AND(Data!$B50=DataOdafim!AQ$1,DataOdafim!$A52=Data!$A50),Data!$H50,0)</f>
        <v>0</v>
      </c>
      <c r="AR52" s="65">
        <f>IF(AND(Data!$B50=DataOdafim!AR$1,DataOdafim!$A52=Data!$A50),Data!$H50,0)</f>
        <v>0</v>
      </c>
      <c r="AS52" s="65">
        <f>IF(AND(Data!$B50=DataOdafim!AS$1,DataOdafim!$A52=Data!$A50),Data!$H50,0)</f>
        <v>0</v>
      </c>
      <c r="AT52" s="65">
        <f>IF(AND(Data!$B50=DataOdafim!AT$1,DataOdafim!$A52=Data!$A50),Data!$H50,0)</f>
        <v>0</v>
      </c>
      <c r="AU52" s="65">
        <f>IF(AND(Data!$B50=DataOdafim!AU$1,DataOdafim!$A52=Data!$A50),Data!$H50,0)</f>
        <v>0</v>
      </c>
      <c r="AV52" s="65">
        <f>IF(AND(Data!$B50=DataOdafim!AV$1,DataOdafim!$A52=Data!$A50),Data!$H50,0)</f>
        <v>0</v>
      </c>
      <c r="AW52" s="65">
        <f>IF(AND(Data!$B50=DataOdafim!AW$1,DataOdafim!$A52=Data!$A50),Data!$H50,0)</f>
        <v>0</v>
      </c>
      <c r="AX52" s="65">
        <f>IF(AND(Data!$B50=DataOdafim!AX$1,DataOdafim!$A52=Data!$A50),Data!$H50,0)</f>
        <v>0</v>
      </c>
      <c r="AY52" s="65">
        <f>IF(AND(Data!$B50=DataOdafim!AY$1,DataOdafim!$A52=Data!$A50),Data!$H50,0)</f>
        <v>0</v>
      </c>
      <c r="AZ52" s="65">
        <f>IF(AND(Data!$B50=DataOdafim!AZ$1,DataOdafim!$A52=Data!$A50),Data!$H50,0)</f>
        <v>0</v>
      </c>
      <c r="BA52" s="65">
        <f>IF(AND(Data!$B50=DataOdafim!BA$1,DataOdafim!$A52=Data!$A50),Data!$H50,0)</f>
        <v>0</v>
      </c>
      <c r="BB52" s="65">
        <f>IF(AND(Data!$B50=DataOdafim!BB$1,DataOdafim!$A52=Data!$A50),Data!$H50,0)</f>
        <v>0</v>
      </c>
      <c r="BC52" s="65">
        <f>IF(AND(Data!$B50=DataOdafim!BC$1,DataOdafim!$A52=Data!$A50),Data!$H50,0)</f>
        <v>0</v>
      </c>
      <c r="BD52" s="65">
        <f>IF(AND(Data!$B50=DataOdafim!BD$1,DataOdafim!$A52=Data!$A50),Data!$H50,0)</f>
        <v>0</v>
      </c>
      <c r="BE52" s="65">
        <f>IF(AND(Data!$B50=DataOdafim!BE$1,DataOdafim!$A52=Data!$A50),Data!$H50,0)</f>
        <v>0</v>
      </c>
      <c r="BF52" s="65">
        <f>IF(AND(Data!$B50=DataOdafim!BF$1,DataOdafim!$A52=Data!$A50),Data!$H50,0)</f>
        <v>0</v>
      </c>
      <c r="BG52" s="65">
        <f>IF(AND(Data!$B50=DataOdafim!BG$1,DataOdafim!$A52=Data!$A50),Data!$H50,0)</f>
        <v>0</v>
      </c>
      <c r="BH52" s="65">
        <f>IF(AND(Data!$B50=DataOdafim!BH$1,DataOdafim!$A52=Data!$A50),Data!$H50,0)</f>
        <v>0</v>
      </c>
      <c r="BI52" s="65">
        <f>IF(AND(Data!$B50=DataOdafim!BI$1,DataOdafim!$A52=Data!$A50),Data!$H50,0)</f>
        <v>0</v>
      </c>
      <c r="BJ52" s="65">
        <f>IF(AND(Data!$B50=DataOdafim!BJ$1,DataOdafim!$A52=Data!$A50),Data!$H50,0)</f>
        <v>0</v>
      </c>
    </row>
    <row r="53" spans="1:62" ht="15" x14ac:dyDescent="0.25">
      <c r="A53" s="62">
        <v>50</v>
      </c>
      <c r="B53" s="64">
        <f>VLOOKUP(A53,Data!A:G,5,FALSE)</f>
        <v>0</v>
      </c>
      <c r="C53" s="65">
        <f>IF(AND(Data!$B51=DataOdafim!C$1,DataOdafim!$A53=Data!$A51),Data!$H51,0)</f>
        <v>0</v>
      </c>
      <c r="D53" s="65">
        <f>IF(AND(Data!$B51=DataOdafim!D$1,DataOdafim!$A53=Data!$A51),Data!$H51,0)</f>
        <v>0</v>
      </c>
      <c r="E53" s="65">
        <f>IF(AND(Data!$B51=DataOdafim!E$1,DataOdafim!$A53=Data!$A51),Data!$H51,0)</f>
        <v>0</v>
      </c>
      <c r="F53" s="65">
        <f>IF(AND(Data!$B51=DataOdafim!F$1,DataOdafim!$A53=Data!$A51),Data!$H51,0)</f>
        <v>0</v>
      </c>
      <c r="G53" s="65">
        <f>IF(AND(Data!$B51=DataOdafim!G$1,DataOdafim!$A53=Data!$A51),Data!$H51,0)</f>
        <v>0</v>
      </c>
      <c r="H53" s="65">
        <f>IF(AND(Data!$B51=DataOdafim!H$1,DataOdafim!$A53=Data!$A51),Data!$H51,0)</f>
        <v>0</v>
      </c>
      <c r="I53" s="65">
        <f>IF(AND(Data!$B51=DataOdafim!I$1,DataOdafim!$A53=Data!$A51),Data!$H51,0)</f>
        <v>0</v>
      </c>
      <c r="J53" s="65">
        <f>IF(AND(Data!$B51=DataOdafim!J$1,DataOdafim!$A53=Data!$A51),Data!$H51,0)</f>
        <v>0</v>
      </c>
      <c r="K53" s="65">
        <f>IF(AND(Data!$B51=DataOdafim!K$1,DataOdafim!$A53=Data!$A51),Data!$H51,0)</f>
        <v>0</v>
      </c>
      <c r="L53" s="65">
        <f>IF(AND(Data!$B51=DataOdafim!L$1,DataOdafim!$A53=Data!$A51),Data!$H51,0)</f>
        <v>0</v>
      </c>
      <c r="M53" s="65">
        <f>IF(AND(Data!$B51=DataOdafim!M$1,DataOdafim!$A53=Data!$A51),Data!$H51,0)</f>
        <v>0</v>
      </c>
      <c r="N53" s="65">
        <f>IF(AND(Data!$B51=DataOdafim!N$1,DataOdafim!$A53=Data!$A51),Data!$H51,0)</f>
        <v>0</v>
      </c>
      <c r="O53" s="65">
        <f>IF(AND(Data!$B51=DataOdafim!O$1,DataOdafim!$A53=Data!$A51),Data!$H51,0)</f>
        <v>0</v>
      </c>
      <c r="P53" s="65">
        <f>IF(AND(Data!$B51=DataOdafim!P$1,DataOdafim!$A53=Data!$A51),Data!$H51,0)</f>
        <v>0</v>
      </c>
      <c r="Q53" s="65">
        <f>IF(AND(Data!$B51=DataOdafim!Q$1,DataOdafim!$A53=Data!$A51),Data!$H51,0)</f>
        <v>0</v>
      </c>
      <c r="R53" s="65">
        <f>IF(AND(Data!$B51=DataOdafim!R$1,DataOdafim!$A53=Data!$A51),Data!$H51,0)</f>
        <v>0</v>
      </c>
      <c r="S53" s="65">
        <f>IF(AND(Data!$B51=DataOdafim!S$1,DataOdafim!$A53=Data!$A51),Data!$H51,0)</f>
        <v>0</v>
      </c>
      <c r="T53" s="65">
        <f>IF(AND(Data!$B51=DataOdafim!T$1,DataOdafim!$A53=Data!$A51),Data!$H51,0)</f>
        <v>0</v>
      </c>
      <c r="U53" s="65">
        <f>IF(AND(Data!$B51=DataOdafim!U$1,DataOdafim!$A53=Data!$A51),Data!$H51,0)</f>
        <v>0</v>
      </c>
      <c r="V53" s="65">
        <f>IF(AND(Data!$B51=DataOdafim!V$1,DataOdafim!$A53=Data!$A51),Data!$H51,0)</f>
        <v>0</v>
      </c>
      <c r="W53" s="65">
        <f>IF(AND(Data!$B51=DataOdafim!W$1,DataOdafim!$A53=Data!$A51),Data!$H51,0)</f>
        <v>0</v>
      </c>
      <c r="X53" s="65">
        <f>IF(AND(Data!$B51=DataOdafim!X$1,DataOdafim!$A53=Data!$A51),Data!$H51,0)</f>
        <v>0</v>
      </c>
      <c r="Y53" s="65">
        <f>IF(AND(Data!$B51=DataOdafim!Y$1,DataOdafim!$A53=Data!$A51),Data!$H51,0)</f>
        <v>0</v>
      </c>
      <c r="Z53" s="65">
        <f>IF(AND(Data!$B51=DataOdafim!Z$1,DataOdafim!$A53=Data!$A51),Data!$H51,0)</f>
        <v>0</v>
      </c>
      <c r="AA53" s="65">
        <f>IF(AND(Data!$B51=DataOdafim!AA$1,DataOdafim!$A53=Data!$A51),Data!$H51,0)</f>
        <v>0</v>
      </c>
      <c r="AB53" s="65">
        <f>IF(AND(Data!$B51=DataOdafim!AB$1,DataOdafim!$A53=Data!$A51),Data!$H51,0)</f>
        <v>0</v>
      </c>
      <c r="AC53" s="65">
        <f>IF(AND(Data!$B51=DataOdafim!AC$1,DataOdafim!$A53=Data!$A51),Data!$H51,0)</f>
        <v>0</v>
      </c>
      <c r="AD53" s="65">
        <f>IF(AND(Data!$B51=DataOdafim!AD$1,DataOdafim!$A53=Data!$A51),Data!$H51,0)</f>
        <v>0</v>
      </c>
      <c r="AE53" s="65">
        <f>IF(AND(Data!$B51=DataOdafim!AE$1,DataOdafim!$A53=Data!$A51),Data!$H51,0)</f>
        <v>0</v>
      </c>
      <c r="AF53" s="65">
        <f>IF(AND(Data!$B51=DataOdafim!AF$1,DataOdafim!$A53=Data!$A51),Data!$H51,0)</f>
        <v>0</v>
      </c>
      <c r="AG53" s="65">
        <f>IF(AND(Data!$B51=DataOdafim!AG$1,DataOdafim!$A53=Data!$A51),Data!$H51,0)</f>
        <v>0</v>
      </c>
      <c r="AH53" s="65">
        <f>IF(AND(Data!$B51=DataOdafim!AH$1,DataOdafim!$A53=Data!$A51),Data!$H51,0)</f>
        <v>0</v>
      </c>
      <c r="AI53" s="65">
        <f>IF(AND(Data!$B51=DataOdafim!AI$1,DataOdafim!$A53=Data!$A51),Data!$H51,0)</f>
        <v>0</v>
      </c>
      <c r="AJ53" s="65">
        <f>IF(AND(Data!$B51=DataOdafim!AJ$1,DataOdafim!$A53=Data!$A51),Data!$H51,0)</f>
        <v>0</v>
      </c>
      <c r="AK53" s="65">
        <f>IF(AND(Data!$B51=DataOdafim!AK$1,DataOdafim!$A53=Data!$A51),Data!$H51,0)</f>
        <v>0</v>
      </c>
      <c r="AL53" s="65">
        <f>IF(AND(Data!$B51=DataOdafim!AL$1,DataOdafim!$A53=Data!$A51),Data!$H51,0)</f>
        <v>0</v>
      </c>
      <c r="AM53" s="65">
        <f>IF(AND(Data!$B51=DataOdafim!AM$1,DataOdafim!$A53=Data!$A51),Data!$H51,0)</f>
        <v>0</v>
      </c>
      <c r="AN53" s="65">
        <f>IF(AND(Data!$B51=DataOdafim!AN$1,DataOdafim!$A53=Data!$A51),Data!$H51,0)</f>
        <v>0</v>
      </c>
      <c r="AO53" s="65">
        <f>IF(AND(Data!$B51=DataOdafim!AO$1,DataOdafim!$A53=Data!$A51),Data!$H51,0)</f>
        <v>0</v>
      </c>
      <c r="AP53" s="65">
        <f>IF(AND(Data!$B51=DataOdafim!AP$1,DataOdafim!$A53=Data!$A51),Data!$H51,0)</f>
        <v>0</v>
      </c>
      <c r="AQ53" s="65">
        <f>IF(AND(Data!$B51=DataOdafim!AQ$1,DataOdafim!$A53=Data!$A51),Data!$H51,0)</f>
        <v>0</v>
      </c>
      <c r="AR53" s="65">
        <f>IF(AND(Data!$B51=DataOdafim!AR$1,DataOdafim!$A53=Data!$A51),Data!$H51,0)</f>
        <v>0</v>
      </c>
      <c r="AS53" s="65">
        <f>IF(AND(Data!$B51=DataOdafim!AS$1,DataOdafim!$A53=Data!$A51),Data!$H51,0)</f>
        <v>0</v>
      </c>
      <c r="AT53" s="65">
        <f>IF(AND(Data!$B51=DataOdafim!AT$1,DataOdafim!$A53=Data!$A51),Data!$H51,0)</f>
        <v>0</v>
      </c>
      <c r="AU53" s="65">
        <f>IF(AND(Data!$B51=DataOdafim!AU$1,DataOdafim!$A53=Data!$A51),Data!$H51,0)</f>
        <v>0</v>
      </c>
      <c r="AV53" s="65">
        <f>IF(AND(Data!$B51=DataOdafim!AV$1,DataOdafim!$A53=Data!$A51),Data!$H51,0)</f>
        <v>0</v>
      </c>
      <c r="AW53" s="65">
        <f>IF(AND(Data!$B51=DataOdafim!AW$1,DataOdafim!$A53=Data!$A51),Data!$H51,0)</f>
        <v>0</v>
      </c>
      <c r="AX53" s="65">
        <f>IF(AND(Data!$B51=DataOdafim!AX$1,DataOdafim!$A53=Data!$A51),Data!$H51,0)</f>
        <v>0</v>
      </c>
      <c r="AY53" s="65">
        <f>IF(AND(Data!$B51=DataOdafim!AY$1,DataOdafim!$A53=Data!$A51),Data!$H51,0)</f>
        <v>0</v>
      </c>
      <c r="AZ53" s="65">
        <f>IF(AND(Data!$B51=DataOdafim!AZ$1,DataOdafim!$A53=Data!$A51),Data!$H51,0)</f>
        <v>0</v>
      </c>
      <c r="BA53" s="65">
        <f>IF(AND(Data!$B51=DataOdafim!BA$1,DataOdafim!$A53=Data!$A51),Data!$H51,0)</f>
        <v>0</v>
      </c>
      <c r="BB53" s="65">
        <f>IF(AND(Data!$B51=DataOdafim!BB$1,DataOdafim!$A53=Data!$A51),Data!$H51,0)</f>
        <v>0</v>
      </c>
      <c r="BC53" s="65">
        <f>IF(AND(Data!$B51=DataOdafim!BC$1,DataOdafim!$A53=Data!$A51),Data!$H51,0)</f>
        <v>0</v>
      </c>
      <c r="BD53" s="65">
        <f>IF(AND(Data!$B51=DataOdafim!BD$1,DataOdafim!$A53=Data!$A51),Data!$H51,0)</f>
        <v>0</v>
      </c>
      <c r="BE53" s="65">
        <f>IF(AND(Data!$B51=DataOdafim!BE$1,DataOdafim!$A53=Data!$A51),Data!$H51,0)</f>
        <v>0</v>
      </c>
      <c r="BF53" s="65">
        <f>IF(AND(Data!$B51=DataOdafim!BF$1,DataOdafim!$A53=Data!$A51),Data!$H51,0)</f>
        <v>0</v>
      </c>
      <c r="BG53" s="65">
        <f>IF(AND(Data!$B51=DataOdafim!BG$1,DataOdafim!$A53=Data!$A51),Data!$H51,0)</f>
        <v>0</v>
      </c>
      <c r="BH53" s="65">
        <f>IF(AND(Data!$B51=DataOdafim!BH$1,DataOdafim!$A53=Data!$A51),Data!$H51,0)</f>
        <v>0</v>
      </c>
      <c r="BI53" s="65">
        <f>IF(AND(Data!$B51=DataOdafim!BI$1,DataOdafim!$A53=Data!$A51),Data!$H51,0)</f>
        <v>0</v>
      </c>
      <c r="BJ53" s="65">
        <f>IF(AND(Data!$B51=DataOdafim!BJ$1,DataOdafim!$A53=Data!$A51),Data!$H51,0)</f>
        <v>0</v>
      </c>
    </row>
    <row r="54" spans="1:62" ht="15" x14ac:dyDescent="0.25">
      <c r="A54" s="62">
        <v>51</v>
      </c>
      <c r="B54" s="64">
        <f>VLOOKUP(A54,Data!A:G,5,FALSE)</f>
        <v>0</v>
      </c>
      <c r="C54" s="65">
        <f>IF(AND(Data!$B52=DataOdafim!C$1,DataOdafim!$A54=Data!$A52),Data!$H52,0)</f>
        <v>0</v>
      </c>
      <c r="D54" s="65">
        <f>IF(AND(Data!$B52=DataOdafim!D$1,DataOdafim!$A54=Data!$A52),Data!$H52,0)</f>
        <v>0</v>
      </c>
      <c r="E54" s="65">
        <f>IF(AND(Data!$B52=DataOdafim!E$1,DataOdafim!$A54=Data!$A52),Data!$H52,0)</f>
        <v>0</v>
      </c>
      <c r="F54" s="65">
        <f>IF(AND(Data!$B52=DataOdafim!F$1,DataOdafim!$A54=Data!$A52),Data!$H52,0)</f>
        <v>0</v>
      </c>
      <c r="G54" s="65">
        <f>IF(AND(Data!$B52=DataOdafim!G$1,DataOdafim!$A54=Data!$A52),Data!$H52,0)</f>
        <v>0</v>
      </c>
      <c r="H54" s="65">
        <f>IF(AND(Data!$B52=DataOdafim!H$1,DataOdafim!$A54=Data!$A52),Data!$H52,0)</f>
        <v>0</v>
      </c>
      <c r="I54" s="65">
        <f>IF(AND(Data!$B52=DataOdafim!I$1,DataOdafim!$A54=Data!$A52),Data!$H52,0)</f>
        <v>0</v>
      </c>
      <c r="J54" s="65">
        <f>IF(AND(Data!$B52=DataOdafim!J$1,DataOdafim!$A54=Data!$A52),Data!$H52,0)</f>
        <v>0</v>
      </c>
      <c r="K54" s="65">
        <f>IF(AND(Data!$B52=DataOdafim!K$1,DataOdafim!$A54=Data!$A52),Data!$H52,0)</f>
        <v>0</v>
      </c>
      <c r="L54" s="65">
        <f>IF(AND(Data!$B52=DataOdafim!L$1,DataOdafim!$A54=Data!$A52),Data!$H52,0)</f>
        <v>0</v>
      </c>
      <c r="M54" s="65">
        <f>IF(AND(Data!$B52=DataOdafim!M$1,DataOdafim!$A54=Data!$A52),Data!$H52,0)</f>
        <v>0</v>
      </c>
      <c r="N54" s="65">
        <f>IF(AND(Data!$B52=DataOdafim!N$1,DataOdafim!$A54=Data!$A52),Data!$H52,0)</f>
        <v>0</v>
      </c>
      <c r="O54" s="65">
        <f>IF(AND(Data!$B52=DataOdafim!O$1,DataOdafim!$A54=Data!$A52),Data!$H52,0)</f>
        <v>0</v>
      </c>
      <c r="P54" s="65">
        <f>IF(AND(Data!$B52=DataOdafim!P$1,DataOdafim!$A54=Data!$A52),Data!$H52,0)</f>
        <v>0</v>
      </c>
      <c r="Q54" s="65">
        <f>IF(AND(Data!$B52=DataOdafim!Q$1,DataOdafim!$A54=Data!$A52),Data!$H52,0)</f>
        <v>0</v>
      </c>
      <c r="R54" s="65">
        <f>IF(AND(Data!$B52=DataOdafim!R$1,DataOdafim!$A54=Data!$A52),Data!$H52,0)</f>
        <v>0</v>
      </c>
      <c r="S54" s="65">
        <f>IF(AND(Data!$B52=DataOdafim!S$1,DataOdafim!$A54=Data!$A52),Data!$H52,0)</f>
        <v>0</v>
      </c>
      <c r="T54" s="65">
        <f>IF(AND(Data!$B52=DataOdafim!T$1,DataOdafim!$A54=Data!$A52),Data!$H52,0)</f>
        <v>0</v>
      </c>
      <c r="U54" s="65">
        <f>IF(AND(Data!$B52=DataOdafim!U$1,DataOdafim!$A54=Data!$A52),Data!$H52,0)</f>
        <v>0</v>
      </c>
      <c r="V54" s="65">
        <f>IF(AND(Data!$B52=DataOdafim!V$1,DataOdafim!$A54=Data!$A52),Data!$H52,0)</f>
        <v>0</v>
      </c>
      <c r="W54" s="65">
        <f>IF(AND(Data!$B52=DataOdafim!W$1,DataOdafim!$A54=Data!$A52),Data!$H52,0)</f>
        <v>0</v>
      </c>
      <c r="X54" s="65">
        <f>IF(AND(Data!$B52=DataOdafim!X$1,DataOdafim!$A54=Data!$A52),Data!$H52,0)</f>
        <v>0</v>
      </c>
      <c r="Y54" s="65">
        <f>IF(AND(Data!$B52=DataOdafim!Y$1,DataOdafim!$A54=Data!$A52),Data!$H52,0)</f>
        <v>0</v>
      </c>
      <c r="Z54" s="65">
        <f>IF(AND(Data!$B52=DataOdafim!Z$1,DataOdafim!$A54=Data!$A52),Data!$H52,0)</f>
        <v>0</v>
      </c>
      <c r="AA54" s="65">
        <f>IF(AND(Data!$B52=DataOdafim!AA$1,DataOdafim!$A54=Data!$A52),Data!$H52,0)</f>
        <v>0</v>
      </c>
      <c r="AB54" s="65">
        <f>IF(AND(Data!$B52=DataOdafim!AB$1,DataOdafim!$A54=Data!$A52),Data!$H52,0)</f>
        <v>0</v>
      </c>
      <c r="AC54" s="65">
        <f>IF(AND(Data!$B52=DataOdafim!AC$1,DataOdafim!$A54=Data!$A52),Data!$H52,0)</f>
        <v>0</v>
      </c>
      <c r="AD54" s="65">
        <f>IF(AND(Data!$B52=DataOdafim!AD$1,DataOdafim!$A54=Data!$A52),Data!$H52,0)</f>
        <v>0</v>
      </c>
      <c r="AE54" s="65">
        <f>IF(AND(Data!$B52=DataOdafim!AE$1,DataOdafim!$A54=Data!$A52),Data!$H52,0)</f>
        <v>0</v>
      </c>
      <c r="AF54" s="65">
        <f>IF(AND(Data!$B52=DataOdafim!AF$1,DataOdafim!$A54=Data!$A52),Data!$H52,0)</f>
        <v>0</v>
      </c>
      <c r="AG54" s="65">
        <f>IF(AND(Data!$B52=DataOdafim!AG$1,DataOdafim!$A54=Data!$A52),Data!$H52,0)</f>
        <v>0</v>
      </c>
      <c r="AH54" s="65">
        <f>IF(AND(Data!$B52=DataOdafim!AH$1,DataOdafim!$A54=Data!$A52),Data!$H52,0)</f>
        <v>0</v>
      </c>
      <c r="AI54" s="65">
        <f>IF(AND(Data!$B52=DataOdafim!AI$1,DataOdafim!$A54=Data!$A52),Data!$H52,0)</f>
        <v>0</v>
      </c>
      <c r="AJ54" s="65">
        <f>IF(AND(Data!$B52=DataOdafim!AJ$1,DataOdafim!$A54=Data!$A52),Data!$H52,0)</f>
        <v>0</v>
      </c>
      <c r="AK54" s="65">
        <f>IF(AND(Data!$B52=DataOdafim!AK$1,DataOdafim!$A54=Data!$A52),Data!$H52,0)</f>
        <v>0</v>
      </c>
      <c r="AL54" s="65">
        <f>IF(AND(Data!$B52=DataOdafim!AL$1,DataOdafim!$A54=Data!$A52),Data!$H52,0)</f>
        <v>0</v>
      </c>
      <c r="AM54" s="65">
        <f>IF(AND(Data!$B52=DataOdafim!AM$1,DataOdafim!$A54=Data!$A52),Data!$H52,0)</f>
        <v>0</v>
      </c>
      <c r="AN54" s="65">
        <f>IF(AND(Data!$B52=DataOdafim!AN$1,DataOdafim!$A54=Data!$A52),Data!$H52,0)</f>
        <v>0</v>
      </c>
      <c r="AO54" s="65">
        <f>IF(AND(Data!$B52=DataOdafim!AO$1,DataOdafim!$A54=Data!$A52),Data!$H52,0)</f>
        <v>0</v>
      </c>
      <c r="AP54" s="65">
        <f>IF(AND(Data!$B52=DataOdafim!AP$1,DataOdafim!$A54=Data!$A52),Data!$H52,0)</f>
        <v>0</v>
      </c>
      <c r="AQ54" s="65">
        <f>IF(AND(Data!$B52=DataOdafim!AQ$1,DataOdafim!$A54=Data!$A52),Data!$H52,0)</f>
        <v>0</v>
      </c>
      <c r="AR54" s="65">
        <f>IF(AND(Data!$B52=DataOdafim!AR$1,DataOdafim!$A54=Data!$A52),Data!$H52,0)</f>
        <v>0</v>
      </c>
      <c r="AS54" s="65">
        <f>IF(AND(Data!$B52=DataOdafim!AS$1,DataOdafim!$A54=Data!$A52),Data!$H52,0)</f>
        <v>0</v>
      </c>
      <c r="AT54" s="65">
        <f>IF(AND(Data!$B52=DataOdafim!AT$1,DataOdafim!$A54=Data!$A52),Data!$H52,0)</f>
        <v>0</v>
      </c>
      <c r="AU54" s="65">
        <f>IF(AND(Data!$B52=DataOdafim!AU$1,DataOdafim!$A54=Data!$A52),Data!$H52,0)</f>
        <v>0</v>
      </c>
      <c r="AV54" s="65">
        <f>IF(AND(Data!$B52=DataOdafim!AV$1,DataOdafim!$A54=Data!$A52),Data!$H52,0)</f>
        <v>0</v>
      </c>
      <c r="AW54" s="65">
        <f>IF(AND(Data!$B52=DataOdafim!AW$1,DataOdafim!$A54=Data!$A52),Data!$H52,0)</f>
        <v>0</v>
      </c>
      <c r="AX54" s="65">
        <f>IF(AND(Data!$B52=DataOdafim!AX$1,DataOdafim!$A54=Data!$A52),Data!$H52,0)</f>
        <v>0</v>
      </c>
      <c r="AY54" s="65">
        <f>IF(AND(Data!$B52=DataOdafim!AY$1,DataOdafim!$A54=Data!$A52),Data!$H52,0)</f>
        <v>0</v>
      </c>
      <c r="AZ54" s="65">
        <f>IF(AND(Data!$B52=DataOdafim!AZ$1,DataOdafim!$A54=Data!$A52),Data!$H52,0)</f>
        <v>0</v>
      </c>
      <c r="BA54" s="65">
        <f>IF(AND(Data!$B52=DataOdafim!BA$1,DataOdafim!$A54=Data!$A52),Data!$H52,0)</f>
        <v>0</v>
      </c>
      <c r="BB54" s="65">
        <f>IF(AND(Data!$B52=DataOdafim!BB$1,DataOdafim!$A54=Data!$A52),Data!$H52,0)</f>
        <v>0</v>
      </c>
      <c r="BC54" s="65">
        <f>IF(AND(Data!$B52=DataOdafim!BC$1,DataOdafim!$A54=Data!$A52),Data!$H52,0)</f>
        <v>0</v>
      </c>
      <c r="BD54" s="65">
        <f>IF(AND(Data!$B52=DataOdafim!BD$1,DataOdafim!$A54=Data!$A52),Data!$H52,0)</f>
        <v>0</v>
      </c>
      <c r="BE54" s="65">
        <f>IF(AND(Data!$B52=DataOdafim!BE$1,DataOdafim!$A54=Data!$A52),Data!$H52,0)</f>
        <v>0</v>
      </c>
      <c r="BF54" s="65">
        <f>IF(AND(Data!$B52=DataOdafim!BF$1,DataOdafim!$A54=Data!$A52),Data!$H52,0)</f>
        <v>0</v>
      </c>
      <c r="BG54" s="65">
        <f>IF(AND(Data!$B52=DataOdafim!BG$1,DataOdafim!$A54=Data!$A52),Data!$H52,0)</f>
        <v>0</v>
      </c>
      <c r="BH54" s="65">
        <f>IF(AND(Data!$B52=DataOdafim!BH$1,DataOdafim!$A54=Data!$A52),Data!$H52,0)</f>
        <v>0</v>
      </c>
      <c r="BI54" s="65">
        <f>IF(AND(Data!$B52=DataOdafim!BI$1,DataOdafim!$A54=Data!$A52),Data!$H52,0)</f>
        <v>0</v>
      </c>
      <c r="BJ54" s="65">
        <f>IF(AND(Data!$B52=DataOdafim!BJ$1,DataOdafim!$A54=Data!$A52),Data!$H52,0)</f>
        <v>0</v>
      </c>
    </row>
    <row r="55" spans="1:62" ht="15" x14ac:dyDescent="0.25">
      <c r="A55" s="62">
        <v>52</v>
      </c>
      <c r="B55" s="64">
        <f>VLOOKUP(A55,Data!A:G,5,FALSE)</f>
        <v>0</v>
      </c>
      <c r="C55" s="65">
        <f>IF(AND(Data!$B53=DataOdafim!C$1,DataOdafim!$A55=Data!$A53),Data!$H53,0)</f>
        <v>0</v>
      </c>
      <c r="D55" s="65">
        <f>IF(AND(Data!$B53=DataOdafim!D$1,DataOdafim!$A55=Data!$A53),Data!$H53,0)</f>
        <v>0</v>
      </c>
      <c r="E55" s="65">
        <f>IF(AND(Data!$B53=DataOdafim!E$1,DataOdafim!$A55=Data!$A53),Data!$H53,0)</f>
        <v>0</v>
      </c>
      <c r="F55" s="65">
        <f>IF(AND(Data!$B53=DataOdafim!F$1,DataOdafim!$A55=Data!$A53),Data!$H53,0)</f>
        <v>0</v>
      </c>
      <c r="G55" s="65">
        <f>IF(AND(Data!$B53=DataOdafim!G$1,DataOdafim!$A55=Data!$A53),Data!$H53,0)</f>
        <v>0</v>
      </c>
      <c r="H55" s="65">
        <f>IF(AND(Data!$B53=DataOdafim!H$1,DataOdafim!$A55=Data!$A53),Data!$H53,0)</f>
        <v>0</v>
      </c>
      <c r="I55" s="65">
        <f>IF(AND(Data!$B53=DataOdafim!I$1,DataOdafim!$A55=Data!$A53),Data!$H53,0)</f>
        <v>0</v>
      </c>
      <c r="J55" s="65">
        <f>IF(AND(Data!$B53=DataOdafim!J$1,DataOdafim!$A55=Data!$A53),Data!$H53,0)</f>
        <v>0</v>
      </c>
      <c r="K55" s="65">
        <f>IF(AND(Data!$B53=DataOdafim!K$1,DataOdafim!$A55=Data!$A53),Data!$H53,0)</f>
        <v>0</v>
      </c>
      <c r="L55" s="65">
        <f>IF(AND(Data!$B53=DataOdafim!L$1,DataOdafim!$A55=Data!$A53),Data!$H53,0)</f>
        <v>0</v>
      </c>
      <c r="M55" s="65">
        <f>IF(AND(Data!$B53=DataOdafim!M$1,DataOdafim!$A55=Data!$A53),Data!$H53,0)</f>
        <v>0</v>
      </c>
      <c r="N55" s="65">
        <f>IF(AND(Data!$B53=DataOdafim!N$1,DataOdafim!$A55=Data!$A53),Data!$H53,0)</f>
        <v>0</v>
      </c>
      <c r="O55" s="65">
        <f>IF(AND(Data!$B53=DataOdafim!O$1,DataOdafim!$A55=Data!$A53),Data!$H53,0)</f>
        <v>0</v>
      </c>
      <c r="P55" s="65">
        <f>IF(AND(Data!$B53=DataOdafim!P$1,DataOdafim!$A55=Data!$A53),Data!$H53,0)</f>
        <v>0</v>
      </c>
      <c r="Q55" s="65">
        <f>IF(AND(Data!$B53=DataOdafim!Q$1,DataOdafim!$A55=Data!$A53),Data!$H53,0)</f>
        <v>0</v>
      </c>
      <c r="R55" s="65">
        <f>IF(AND(Data!$B53=DataOdafim!R$1,DataOdafim!$A55=Data!$A53),Data!$H53,0)</f>
        <v>0</v>
      </c>
      <c r="S55" s="65">
        <f>IF(AND(Data!$B53=DataOdafim!S$1,DataOdafim!$A55=Data!$A53),Data!$H53,0)</f>
        <v>0</v>
      </c>
      <c r="T55" s="65">
        <f>IF(AND(Data!$B53=DataOdafim!T$1,DataOdafim!$A55=Data!$A53),Data!$H53,0)</f>
        <v>0</v>
      </c>
      <c r="U55" s="65">
        <f>IF(AND(Data!$B53=DataOdafim!U$1,DataOdafim!$A55=Data!$A53),Data!$H53,0)</f>
        <v>0</v>
      </c>
      <c r="V55" s="65">
        <f>IF(AND(Data!$B53=DataOdafim!V$1,DataOdafim!$A55=Data!$A53),Data!$H53,0)</f>
        <v>0</v>
      </c>
      <c r="W55" s="65">
        <f>IF(AND(Data!$B53=DataOdafim!W$1,DataOdafim!$A55=Data!$A53),Data!$H53,0)</f>
        <v>0</v>
      </c>
      <c r="X55" s="65">
        <f>IF(AND(Data!$B53=DataOdafim!X$1,DataOdafim!$A55=Data!$A53),Data!$H53,0)</f>
        <v>0</v>
      </c>
      <c r="Y55" s="65">
        <f>IF(AND(Data!$B53=DataOdafim!Y$1,DataOdafim!$A55=Data!$A53),Data!$H53,0)</f>
        <v>0</v>
      </c>
      <c r="Z55" s="65">
        <f>IF(AND(Data!$B53=DataOdafim!Z$1,DataOdafim!$A55=Data!$A53),Data!$H53,0)</f>
        <v>0</v>
      </c>
      <c r="AA55" s="65">
        <f>IF(AND(Data!$B53=DataOdafim!AA$1,DataOdafim!$A55=Data!$A53),Data!$H53,0)</f>
        <v>0</v>
      </c>
      <c r="AB55" s="65">
        <f>IF(AND(Data!$B53=DataOdafim!AB$1,DataOdafim!$A55=Data!$A53),Data!$H53,0)</f>
        <v>0</v>
      </c>
      <c r="AC55" s="65">
        <f>IF(AND(Data!$B53=DataOdafim!AC$1,DataOdafim!$A55=Data!$A53),Data!$H53,0)</f>
        <v>0</v>
      </c>
      <c r="AD55" s="65">
        <f>IF(AND(Data!$B53=DataOdafim!AD$1,DataOdafim!$A55=Data!$A53),Data!$H53,0)</f>
        <v>0</v>
      </c>
      <c r="AE55" s="65">
        <f>IF(AND(Data!$B53=DataOdafim!AE$1,DataOdafim!$A55=Data!$A53),Data!$H53,0)</f>
        <v>0</v>
      </c>
      <c r="AF55" s="65">
        <f>IF(AND(Data!$B53=DataOdafim!AF$1,DataOdafim!$A55=Data!$A53),Data!$H53,0)</f>
        <v>0</v>
      </c>
      <c r="AG55" s="65">
        <f>IF(AND(Data!$B53=DataOdafim!AG$1,DataOdafim!$A55=Data!$A53),Data!$H53,0)</f>
        <v>0</v>
      </c>
      <c r="AH55" s="65">
        <f>IF(AND(Data!$B53=DataOdafim!AH$1,DataOdafim!$A55=Data!$A53),Data!$H53,0)</f>
        <v>0</v>
      </c>
      <c r="AI55" s="65">
        <f>IF(AND(Data!$B53=DataOdafim!AI$1,DataOdafim!$A55=Data!$A53),Data!$H53,0)</f>
        <v>0</v>
      </c>
      <c r="AJ55" s="65">
        <f>IF(AND(Data!$B53=DataOdafim!AJ$1,DataOdafim!$A55=Data!$A53),Data!$H53,0)</f>
        <v>0</v>
      </c>
      <c r="AK55" s="65">
        <f>IF(AND(Data!$B53=DataOdafim!AK$1,DataOdafim!$A55=Data!$A53),Data!$H53,0)</f>
        <v>0</v>
      </c>
      <c r="AL55" s="65">
        <f>IF(AND(Data!$B53=DataOdafim!AL$1,DataOdafim!$A55=Data!$A53),Data!$H53,0)</f>
        <v>0</v>
      </c>
      <c r="AM55" s="65">
        <f>IF(AND(Data!$B53=DataOdafim!AM$1,DataOdafim!$A55=Data!$A53),Data!$H53,0)</f>
        <v>0</v>
      </c>
      <c r="AN55" s="65">
        <f>IF(AND(Data!$B53=DataOdafim!AN$1,DataOdafim!$A55=Data!$A53),Data!$H53,0)</f>
        <v>0</v>
      </c>
      <c r="AO55" s="65">
        <f>IF(AND(Data!$B53=DataOdafim!AO$1,DataOdafim!$A55=Data!$A53),Data!$H53,0)</f>
        <v>0</v>
      </c>
      <c r="AP55" s="65">
        <f>IF(AND(Data!$B53=DataOdafim!AP$1,DataOdafim!$A55=Data!$A53),Data!$H53,0)</f>
        <v>0</v>
      </c>
      <c r="AQ55" s="65">
        <f>IF(AND(Data!$B53=DataOdafim!AQ$1,DataOdafim!$A55=Data!$A53),Data!$H53,0)</f>
        <v>0</v>
      </c>
      <c r="AR55" s="65">
        <f>IF(AND(Data!$B53=DataOdafim!AR$1,DataOdafim!$A55=Data!$A53),Data!$H53,0)</f>
        <v>0</v>
      </c>
      <c r="AS55" s="65">
        <f>IF(AND(Data!$B53=DataOdafim!AS$1,DataOdafim!$A55=Data!$A53),Data!$H53,0)</f>
        <v>0</v>
      </c>
      <c r="AT55" s="65">
        <f>IF(AND(Data!$B53=DataOdafim!AT$1,DataOdafim!$A55=Data!$A53),Data!$H53,0)</f>
        <v>0</v>
      </c>
      <c r="AU55" s="65">
        <f>IF(AND(Data!$B53=DataOdafim!AU$1,DataOdafim!$A55=Data!$A53),Data!$H53,0)</f>
        <v>0</v>
      </c>
      <c r="AV55" s="65">
        <f>IF(AND(Data!$B53=DataOdafim!AV$1,DataOdafim!$A55=Data!$A53),Data!$H53,0)</f>
        <v>0</v>
      </c>
      <c r="AW55" s="65">
        <f>IF(AND(Data!$B53=DataOdafim!AW$1,DataOdafim!$A55=Data!$A53),Data!$H53,0)</f>
        <v>0</v>
      </c>
      <c r="AX55" s="65">
        <f>IF(AND(Data!$B53=DataOdafim!AX$1,DataOdafim!$A55=Data!$A53),Data!$H53,0)</f>
        <v>0</v>
      </c>
      <c r="AY55" s="65">
        <f>IF(AND(Data!$B53=DataOdafim!AY$1,DataOdafim!$A55=Data!$A53),Data!$H53,0)</f>
        <v>0</v>
      </c>
      <c r="AZ55" s="65">
        <f>IF(AND(Data!$B53=DataOdafim!AZ$1,DataOdafim!$A55=Data!$A53),Data!$H53,0)</f>
        <v>0</v>
      </c>
      <c r="BA55" s="65">
        <f>IF(AND(Data!$B53=DataOdafim!BA$1,DataOdafim!$A55=Data!$A53),Data!$H53,0)</f>
        <v>0</v>
      </c>
      <c r="BB55" s="65">
        <f>IF(AND(Data!$B53=DataOdafim!BB$1,DataOdafim!$A55=Data!$A53),Data!$H53,0)</f>
        <v>0</v>
      </c>
      <c r="BC55" s="65">
        <f>IF(AND(Data!$B53=DataOdafim!BC$1,DataOdafim!$A55=Data!$A53),Data!$H53,0)</f>
        <v>0</v>
      </c>
      <c r="BD55" s="65">
        <f>IF(AND(Data!$B53=DataOdafim!BD$1,DataOdafim!$A55=Data!$A53),Data!$H53,0)</f>
        <v>0</v>
      </c>
      <c r="BE55" s="65">
        <f>IF(AND(Data!$B53=DataOdafim!BE$1,DataOdafim!$A55=Data!$A53),Data!$H53,0)</f>
        <v>0</v>
      </c>
      <c r="BF55" s="65">
        <f>IF(AND(Data!$B53=DataOdafim!BF$1,DataOdafim!$A55=Data!$A53),Data!$H53,0)</f>
        <v>0</v>
      </c>
      <c r="BG55" s="65">
        <f>IF(AND(Data!$B53=DataOdafim!BG$1,DataOdafim!$A55=Data!$A53),Data!$H53,0)</f>
        <v>0</v>
      </c>
      <c r="BH55" s="65">
        <f>IF(AND(Data!$B53=DataOdafim!BH$1,DataOdafim!$A55=Data!$A53),Data!$H53,0)</f>
        <v>0</v>
      </c>
      <c r="BI55" s="65">
        <f>IF(AND(Data!$B53=DataOdafim!BI$1,DataOdafim!$A55=Data!$A53),Data!$H53,0)</f>
        <v>0</v>
      </c>
      <c r="BJ55" s="65">
        <f>IF(AND(Data!$B53=DataOdafim!BJ$1,DataOdafim!$A55=Data!$A53),Data!$H53,0)</f>
        <v>0</v>
      </c>
    </row>
    <row r="56" spans="1:62" ht="15" x14ac:dyDescent="0.25">
      <c r="A56" s="62">
        <v>53</v>
      </c>
      <c r="B56" s="64">
        <f>VLOOKUP(A56,Data!A:G,5,FALSE)</f>
        <v>0</v>
      </c>
      <c r="C56" s="65">
        <f>IF(AND(Data!$B54=DataOdafim!C$1,DataOdafim!$A56=Data!$A54),Data!$H54,0)</f>
        <v>0</v>
      </c>
      <c r="D56" s="65">
        <f>IF(AND(Data!$B54=DataOdafim!D$1,DataOdafim!$A56=Data!$A54),Data!$H54,0)</f>
        <v>0</v>
      </c>
      <c r="E56" s="65">
        <f>IF(AND(Data!$B54=DataOdafim!E$1,DataOdafim!$A56=Data!$A54),Data!$H54,0)</f>
        <v>0</v>
      </c>
      <c r="F56" s="65">
        <f>IF(AND(Data!$B54=DataOdafim!F$1,DataOdafim!$A56=Data!$A54),Data!$H54,0)</f>
        <v>0</v>
      </c>
      <c r="G56" s="65">
        <f>IF(AND(Data!$B54=DataOdafim!G$1,DataOdafim!$A56=Data!$A54),Data!$H54,0)</f>
        <v>0</v>
      </c>
      <c r="H56" s="65">
        <f>IF(AND(Data!$B54=DataOdafim!H$1,DataOdafim!$A56=Data!$A54),Data!$H54,0)</f>
        <v>0</v>
      </c>
      <c r="I56" s="65">
        <f>IF(AND(Data!$B54=DataOdafim!I$1,DataOdafim!$A56=Data!$A54),Data!$H54,0)</f>
        <v>0</v>
      </c>
      <c r="J56" s="65">
        <f>IF(AND(Data!$B54=DataOdafim!J$1,DataOdafim!$A56=Data!$A54),Data!$H54,0)</f>
        <v>0</v>
      </c>
      <c r="K56" s="65">
        <f>IF(AND(Data!$B54=DataOdafim!K$1,DataOdafim!$A56=Data!$A54),Data!$H54,0)</f>
        <v>0</v>
      </c>
      <c r="L56" s="65">
        <f>IF(AND(Data!$B54=DataOdafim!L$1,DataOdafim!$A56=Data!$A54),Data!$H54,0)</f>
        <v>0</v>
      </c>
      <c r="M56" s="65">
        <f>IF(AND(Data!$B54=DataOdafim!M$1,DataOdafim!$A56=Data!$A54),Data!$H54,0)</f>
        <v>0</v>
      </c>
      <c r="N56" s="65">
        <f>IF(AND(Data!$B54=DataOdafim!N$1,DataOdafim!$A56=Data!$A54),Data!$H54,0)</f>
        <v>0</v>
      </c>
      <c r="O56" s="65">
        <f>IF(AND(Data!$B54=DataOdafim!O$1,DataOdafim!$A56=Data!$A54),Data!$H54,0)</f>
        <v>0</v>
      </c>
      <c r="P56" s="65">
        <f>IF(AND(Data!$B54=DataOdafim!P$1,DataOdafim!$A56=Data!$A54),Data!$H54,0)</f>
        <v>0</v>
      </c>
      <c r="Q56" s="65">
        <f>IF(AND(Data!$B54=DataOdafim!Q$1,DataOdafim!$A56=Data!$A54),Data!$H54,0)</f>
        <v>0</v>
      </c>
      <c r="R56" s="65">
        <f>IF(AND(Data!$B54=DataOdafim!R$1,DataOdafim!$A56=Data!$A54),Data!$H54,0)</f>
        <v>0</v>
      </c>
      <c r="S56" s="65">
        <f>IF(AND(Data!$B54=DataOdafim!S$1,DataOdafim!$A56=Data!$A54),Data!$H54,0)</f>
        <v>0</v>
      </c>
      <c r="T56" s="65">
        <f>IF(AND(Data!$B54=DataOdafim!T$1,DataOdafim!$A56=Data!$A54),Data!$H54,0)</f>
        <v>0</v>
      </c>
      <c r="U56" s="65">
        <f>IF(AND(Data!$B54=DataOdafim!U$1,DataOdafim!$A56=Data!$A54),Data!$H54,0)</f>
        <v>0</v>
      </c>
      <c r="V56" s="65">
        <f>IF(AND(Data!$B54=DataOdafim!V$1,DataOdafim!$A56=Data!$A54),Data!$H54,0)</f>
        <v>0</v>
      </c>
      <c r="W56" s="65">
        <f>IF(AND(Data!$B54=DataOdafim!W$1,DataOdafim!$A56=Data!$A54),Data!$H54,0)</f>
        <v>0</v>
      </c>
      <c r="X56" s="65">
        <f>IF(AND(Data!$B54=DataOdafim!X$1,DataOdafim!$A56=Data!$A54),Data!$H54,0)</f>
        <v>0</v>
      </c>
      <c r="Y56" s="65">
        <f>IF(AND(Data!$B54=DataOdafim!Y$1,DataOdafim!$A56=Data!$A54),Data!$H54,0)</f>
        <v>0</v>
      </c>
      <c r="Z56" s="65">
        <f>IF(AND(Data!$B54=DataOdafim!Z$1,DataOdafim!$A56=Data!$A54),Data!$H54,0)</f>
        <v>0</v>
      </c>
      <c r="AA56" s="65">
        <f>IF(AND(Data!$B54=DataOdafim!AA$1,DataOdafim!$A56=Data!$A54),Data!$H54,0)</f>
        <v>0</v>
      </c>
      <c r="AB56" s="65">
        <f>IF(AND(Data!$B54=DataOdafim!AB$1,DataOdafim!$A56=Data!$A54),Data!$H54,0)</f>
        <v>0</v>
      </c>
      <c r="AC56" s="65">
        <f>IF(AND(Data!$B54=DataOdafim!AC$1,DataOdafim!$A56=Data!$A54),Data!$H54,0)</f>
        <v>0</v>
      </c>
      <c r="AD56" s="65">
        <f>IF(AND(Data!$B54=DataOdafim!AD$1,DataOdafim!$A56=Data!$A54),Data!$H54,0)</f>
        <v>0</v>
      </c>
      <c r="AE56" s="65">
        <f>IF(AND(Data!$B54=DataOdafim!AE$1,DataOdafim!$A56=Data!$A54),Data!$H54,0)</f>
        <v>0</v>
      </c>
      <c r="AF56" s="65">
        <f>IF(AND(Data!$B54=DataOdafim!AF$1,DataOdafim!$A56=Data!$A54),Data!$H54,0)</f>
        <v>0</v>
      </c>
      <c r="AG56" s="65">
        <f>IF(AND(Data!$B54=DataOdafim!AG$1,DataOdafim!$A56=Data!$A54),Data!$H54,0)</f>
        <v>0</v>
      </c>
      <c r="AH56" s="65">
        <f>IF(AND(Data!$B54=DataOdafim!AH$1,DataOdafim!$A56=Data!$A54),Data!$H54,0)</f>
        <v>0</v>
      </c>
      <c r="AI56" s="65">
        <f>IF(AND(Data!$B54=DataOdafim!AI$1,DataOdafim!$A56=Data!$A54),Data!$H54,0)</f>
        <v>0</v>
      </c>
      <c r="AJ56" s="65">
        <f>IF(AND(Data!$B54=DataOdafim!AJ$1,DataOdafim!$A56=Data!$A54),Data!$H54,0)</f>
        <v>0</v>
      </c>
      <c r="AK56" s="65">
        <f>IF(AND(Data!$B54=DataOdafim!AK$1,DataOdafim!$A56=Data!$A54),Data!$H54,0)</f>
        <v>0</v>
      </c>
      <c r="AL56" s="65">
        <f>IF(AND(Data!$B54=DataOdafim!AL$1,DataOdafim!$A56=Data!$A54),Data!$H54,0)</f>
        <v>0</v>
      </c>
      <c r="AM56" s="65">
        <f>IF(AND(Data!$B54=DataOdafim!AM$1,DataOdafim!$A56=Data!$A54),Data!$H54,0)</f>
        <v>0</v>
      </c>
      <c r="AN56" s="65">
        <f>IF(AND(Data!$B54=DataOdafim!AN$1,DataOdafim!$A56=Data!$A54),Data!$H54,0)</f>
        <v>0</v>
      </c>
      <c r="AO56" s="65">
        <f>IF(AND(Data!$B54=DataOdafim!AO$1,DataOdafim!$A56=Data!$A54),Data!$H54,0)</f>
        <v>0</v>
      </c>
      <c r="AP56" s="65">
        <f>IF(AND(Data!$B54=DataOdafim!AP$1,DataOdafim!$A56=Data!$A54),Data!$H54,0)</f>
        <v>0</v>
      </c>
      <c r="AQ56" s="65">
        <f>IF(AND(Data!$B54=DataOdafim!AQ$1,DataOdafim!$A56=Data!$A54),Data!$H54,0)</f>
        <v>0</v>
      </c>
      <c r="AR56" s="65">
        <f>IF(AND(Data!$B54=DataOdafim!AR$1,DataOdafim!$A56=Data!$A54),Data!$H54,0)</f>
        <v>0</v>
      </c>
      <c r="AS56" s="65">
        <f>IF(AND(Data!$B54=DataOdafim!AS$1,DataOdafim!$A56=Data!$A54),Data!$H54,0)</f>
        <v>0</v>
      </c>
      <c r="AT56" s="65">
        <f>IF(AND(Data!$B54=DataOdafim!AT$1,DataOdafim!$A56=Data!$A54),Data!$H54,0)</f>
        <v>0</v>
      </c>
      <c r="AU56" s="65">
        <f>IF(AND(Data!$B54=DataOdafim!AU$1,DataOdafim!$A56=Data!$A54),Data!$H54,0)</f>
        <v>0</v>
      </c>
      <c r="AV56" s="65">
        <f>IF(AND(Data!$B54=DataOdafim!AV$1,DataOdafim!$A56=Data!$A54),Data!$H54,0)</f>
        <v>0</v>
      </c>
      <c r="AW56" s="65">
        <f>IF(AND(Data!$B54=DataOdafim!AW$1,DataOdafim!$A56=Data!$A54),Data!$H54,0)</f>
        <v>0</v>
      </c>
      <c r="AX56" s="65">
        <f>IF(AND(Data!$B54=DataOdafim!AX$1,DataOdafim!$A56=Data!$A54),Data!$H54,0)</f>
        <v>0</v>
      </c>
      <c r="AY56" s="65">
        <f>IF(AND(Data!$B54=DataOdafim!AY$1,DataOdafim!$A56=Data!$A54),Data!$H54,0)</f>
        <v>0</v>
      </c>
      <c r="AZ56" s="65">
        <f>IF(AND(Data!$B54=DataOdafim!AZ$1,DataOdafim!$A56=Data!$A54),Data!$H54,0)</f>
        <v>0</v>
      </c>
      <c r="BA56" s="65">
        <f>IF(AND(Data!$B54=DataOdafim!BA$1,DataOdafim!$A56=Data!$A54),Data!$H54,0)</f>
        <v>0</v>
      </c>
      <c r="BB56" s="65">
        <f>IF(AND(Data!$B54=DataOdafim!BB$1,DataOdafim!$A56=Data!$A54),Data!$H54,0)</f>
        <v>0</v>
      </c>
      <c r="BC56" s="65">
        <f>IF(AND(Data!$B54=DataOdafim!BC$1,DataOdafim!$A56=Data!$A54),Data!$H54,0)</f>
        <v>0</v>
      </c>
      <c r="BD56" s="65">
        <f>IF(AND(Data!$B54=DataOdafim!BD$1,DataOdafim!$A56=Data!$A54),Data!$H54,0)</f>
        <v>0</v>
      </c>
      <c r="BE56" s="65">
        <f>IF(AND(Data!$B54=DataOdafim!BE$1,DataOdafim!$A56=Data!$A54),Data!$H54,0)</f>
        <v>0</v>
      </c>
      <c r="BF56" s="65">
        <f>IF(AND(Data!$B54=DataOdafim!BF$1,DataOdafim!$A56=Data!$A54),Data!$H54,0)</f>
        <v>0</v>
      </c>
      <c r="BG56" s="65">
        <f>IF(AND(Data!$B54=DataOdafim!BG$1,DataOdafim!$A56=Data!$A54),Data!$H54,0)</f>
        <v>0</v>
      </c>
      <c r="BH56" s="65">
        <f>IF(AND(Data!$B54=DataOdafim!BH$1,DataOdafim!$A56=Data!$A54),Data!$H54,0)</f>
        <v>0</v>
      </c>
      <c r="BI56" s="65">
        <f>IF(AND(Data!$B54=DataOdafim!BI$1,DataOdafim!$A56=Data!$A54),Data!$H54,0)</f>
        <v>0</v>
      </c>
      <c r="BJ56" s="65">
        <f>IF(AND(Data!$B54=DataOdafim!BJ$1,DataOdafim!$A56=Data!$A54),Data!$H54,0)</f>
        <v>0</v>
      </c>
    </row>
    <row r="57" spans="1:62" ht="15" x14ac:dyDescent="0.25">
      <c r="A57" s="62">
        <v>54</v>
      </c>
      <c r="B57" s="64">
        <f>VLOOKUP(A57,Data!A:G,5,FALSE)</f>
        <v>0</v>
      </c>
      <c r="C57" s="65">
        <f>IF(AND(Data!$B55=DataOdafim!C$1,DataOdafim!$A57=Data!$A55),Data!$H55,0)</f>
        <v>0</v>
      </c>
      <c r="D57" s="65">
        <f>IF(AND(Data!$B55=DataOdafim!D$1,DataOdafim!$A57=Data!$A55),Data!$H55,0)</f>
        <v>0</v>
      </c>
      <c r="E57" s="65">
        <f>IF(AND(Data!$B55=DataOdafim!E$1,DataOdafim!$A57=Data!$A55),Data!$H55,0)</f>
        <v>0</v>
      </c>
      <c r="F57" s="65">
        <f>IF(AND(Data!$B55=DataOdafim!F$1,DataOdafim!$A57=Data!$A55),Data!$H55,0)</f>
        <v>0</v>
      </c>
      <c r="G57" s="65">
        <f>IF(AND(Data!$B55=DataOdafim!G$1,DataOdafim!$A57=Data!$A55),Data!$H55,0)</f>
        <v>0</v>
      </c>
      <c r="H57" s="65">
        <f>IF(AND(Data!$B55=DataOdafim!H$1,DataOdafim!$A57=Data!$A55),Data!$H55,0)</f>
        <v>0</v>
      </c>
      <c r="I57" s="65">
        <f>IF(AND(Data!$B55=DataOdafim!I$1,DataOdafim!$A57=Data!$A55),Data!$H55,0)</f>
        <v>0</v>
      </c>
      <c r="J57" s="65">
        <f>IF(AND(Data!$B55=DataOdafim!J$1,DataOdafim!$A57=Data!$A55),Data!$H55,0)</f>
        <v>0</v>
      </c>
      <c r="K57" s="65">
        <f>IF(AND(Data!$B55=DataOdafim!K$1,DataOdafim!$A57=Data!$A55),Data!$H55,0)</f>
        <v>0</v>
      </c>
      <c r="L57" s="65">
        <f>IF(AND(Data!$B55=DataOdafim!L$1,DataOdafim!$A57=Data!$A55),Data!$H55,0)</f>
        <v>0</v>
      </c>
      <c r="M57" s="65">
        <f>IF(AND(Data!$B55=DataOdafim!M$1,DataOdafim!$A57=Data!$A55),Data!$H55,0)</f>
        <v>0</v>
      </c>
      <c r="N57" s="65">
        <f>IF(AND(Data!$B55=DataOdafim!N$1,DataOdafim!$A57=Data!$A55),Data!$H55,0)</f>
        <v>0</v>
      </c>
      <c r="O57" s="65">
        <f>IF(AND(Data!$B55=DataOdafim!O$1,DataOdafim!$A57=Data!$A55),Data!$H55,0)</f>
        <v>0</v>
      </c>
      <c r="P57" s="65">
        <f>IF(AND(Data!$B55=DataOdafim!P$1,DataOdafim!$A57=Data!$A55),Data!$H55,0)</f>
        <v>0</v>
      </c>
      <c r="Q57" s="65">
        <f>IF(AND(Data!$B55=DataOdafim!Q$1,DataOdafim!$A57=Data!$A55),Data!$H55,0)</f>
        <v>0</v>
      </c>
      <c r="R57" s="65">
        <f>IF(AND(Data!$B55=DataOdafim!R$1,DataOdafim!$A57=Data!$A55),Data!$H55,0)</f>
        <v>0</v>
      </c>
      <c r="S57" s="65">
        <f>IF(AND(Data!$B55=DataOdafim!S$1,DataOdafim!$A57=Data!$A55),Data!$H55,0)</f>
        <v>0</v>
      </c>
      <c r="T57" s="65">
        <f>IF(AND(Data!$B55=DataOdafim!T$1,DataOdafim!$A57=Data!$A55),Data!$H55,0)</f>
        <v>0</v>
      </c>
      <c r="U57" s="65">
        <f>IF(AND(Data!$B55=DataOdafim!U$1,DataOdafim!$A57=Data!$A55),Data!$H55,0)</f>
        <v>0</v>
      </c>
      <c r="V57" s="65">
        <f>IF(AND(Data!$B55=DataOdafim!V$1,DataOdafim!$A57=Data!$A55),Data!$H55,0)</f>
        <v>0</v>
      </c>
      <c r="W57" s="65">
        <f>IF(AND(Data!$B55=DataOdafim!W$1,DataOdafim!$A57=Data!$A55),Data!$H55,0)</f>
        <v>0</v>
      </c>
      <c r="X57" s="65">
        <f>IF(AND(Data!$B55=DataOdafim!X$1,DataOdafim!$A57=Data!$A55),Data!$H55,0)</f>
        <v>0</v>
      </c>
      <c r="Y57" s="65">
        <f>IF(AND(Data!$B55=DataOdafim!Y$1,DataOdafim!$A57=Data!$A55),Data!$H55,0)</f>
        <v>0</v>
      </c>
      <c r="Z57" s="65">
        <f>IF(AND(Data!$B55=DataOdafim!Z$1,DataOdafim!$A57=Data!$A55),Data!$H55,0)</f>
        <v>0</v>
      </c>
      <c r="AA57" s="65">
        <f>IF(AND(Data!$B55=DataOdafim!AA$1,DataOdafim!$A57=Data!$A55),Data!$H55,0)</f>
        <v>0</v>
      </c>
      <c r="AB57" s="65">
        <f>IF(AND(Data!$B55=DataOdafim!AB$1,DataOdafim!$A57=Data!$A55),Data!$H55,0)</f>
        <v>0</v>
      </c>
      <c r="AC57" s="65">
        <f>IF(AND(Data!$B55=DataOdafim!AC$1,DataOdafim!$A57=Data!$A55),Data!$H55,0)</f>
        <v>0</v>
      </c>
      <c r="AD57" s="65">
        <f>IF(AND(Data!$B55=DataOdafim!AD$1,DataOdafim!$A57=Data!$A55),Data!$H55,0)</f>
        <v>0</v>
      </c>
      <c r="AE57" s="65">
        <f>IF(AND(Data!$B55=DataOdafim!AE$1,DataOdafim!$A57=Data!$A55),Data!$H55,0)</f>
        <v>0</v>
      </c>
      <c r="AF57" s="65">
        <f>IF(AND(Data!$B55=DataOdafim!AF$1,DataOdafim!$A57=Data!$A55),Data!$H55,0)</f>
        <v>0</v>
      </c>
      <c r="AG57" s="65">
        <f>IF(AND(Data!$B55=DataOdafim!AG$1,DataOdafim!$A57=Data!$A55),Data!$H55,0)</f>
        <v>0</v>
      </c>
      <c r="AH57" s="65">
        <f>IF(AND(Data!$B55=DataOdafim!AH$1,DataOdafim!$A57=Data!$A55),Data!$H55,0)</f>
        <v>0</v>
      </c>
      <c r="AI57" s="65">
        <f>IF(AND(Data!$B55=DataOdafim!AI$1,DataOdafim!$A57=Data!$A55),Data!$H55,0)</f>
        <v>0</v>
      </c>
      <c r="AJ57" s="65">
        <f>IF(AND(Data!$B55=DataOdafim!AJ$1,DataOdafim!$A57=Data!$A55),Data!$H55,0)</f>
        <v>0</v>
      </c>
      <c r="AK57" s="65">
        <f>IF(AND(Data!$B55=DataOdafim!AK$1,DataOdafim!$A57=Data!$A55),Data!$H55,0)</f>
        <v>0</v>
      </c>
      <c r="AL57" s="65">
        <f>IF(AND(Data!$B55=DataOdafim!AL$1,DataOdafim!$A57=Data!$A55),Data!$H55,0)</f>
        <v>0</v>
      </c>
      <c r="AM57" s="65">
        <f>IF(AND(Data!$B55=DataOdafim!AM$1,DataOdafim!$A57=Data!$A55),Data!$H55,0)</f>
        <v>0</v>
      </c>
      <c r="AN57" s="65">
        <f>IF(AND(Data!$B55=DataOdafim!AN$1,DataOdafim!$A57=Data!$A55),Data!$H55,0)</f>
        <v>0</v>
      </c>
      <c r="AO57" s="65">
        <f>IF(AND(Data!$B55=DataOdafim!AO$1,DataOdafim!$A57=Data!$A55),Data!$H55,0)</f>
        <v>0</v>
      </c>
      <c r="AP57" s="65">
        <f>IF(AND(Data!$B55=DataOdafim!AP$1,DataOdafim!$A57=Data!$A55),Data!$H55,0)</f>
        <v>0</v>
      </c>
      <c r="AQ57" s="65">
        <f>IF(AND(Data!$B55=DataOdafim!AQ$1,DataOdafim!$A57=Data!$A55),Data!$H55,0)</f>
        <v>0</v>
      </c>
      <c r="AR57" s="65">
        <f>IF(AND(Data!$B55=DataOdafim!AR$1,DataOdafim!$A57=Data!$A55),Data!$H55,0)</f>
        <v>0</v>
      </c>
      <c r="AS57" s="65">
        <f>IF(AND(Data!$B55=DataOdafim!AS$1,DataOdafim!$A57=Data!$A55),Data!$H55,0)</f>
        <v>0</v>
      </c>
      <c r="AT57" s="65">
        <f>IF(AND(Data!$B55=DataOdafim!AT$1,DataOdafim!$A57=Data!$A55),Data!$H55,0)</f>
        <v>0</v>
      </c>
      <c r="AU57" s="65">
        <f>IF(AND(Data!$B55=DataOdafim!AU$1,DataOdafim!$A57=Data!$A55),Data!$H55,0)</f>
        <v>0</v>
      </c>
      <c r="AV57" s="65">
        <f>IF(AND(Data!$B55=DataOdafim!AV$1,DataOdafim!$A57=Data!$A55),Data!$H55,0)</f>
        <v>0</v>
      </c>
      <c r="AW57" s="65">
        <f>IF(AND(Data!$B55=DataOdafim!AW$1,DataOdafim!$A57=Data!$A55),Data!$H55,0)</f>
        <v>0</v>
      </c>
      <c r="AX57" s="65">
        <f>IF(AND(Data!$B55=DataOdafim!AX$1,DataOdafim!$A57=Data!$A55),Data!$H55,0)</f>
        <v>0</v>
      </c>
      <c r="AY57" s="65">
        <f>IF(AND(Data!$B55=DataOdafim!AY$1,DataOdafim!$A57=Data!$A55),Data!$H55,0)</f>
        <v>0</v>
      </c>
      <c r="AZ57" s="65">
        <f>IF(AND(Data!$B55=DataOdafim!AZ$1,DataOdafim!$A57=Data!$A55),Data!$H55,0)</f>
        <v>0</v>
      </c>
      <c r="BA57" s="65">
        <f>IF(AND(Data!$B55=DataOdafim!BA$1,DataOdafim!$A57=Data!$A55),Data!$H55,0)</f>
        <v>0</v>
      </c>
      <c r="BB57" s="65">
        <f>IF(AND(Data!$B55=DataOdafim!BB$1,DataOdafim!$A57=Data!$A55),Data!$H55,0)</f>
        <v>0</v>
      </c>
      <c r="BC57" s="65">
        <f>IF(AND(Data!$B55=DataOdafim!BC$1,DataOdafim!$A57=Data!$A55),Data!$H55,0)</f>
        <v>0</v>
      </c>
      <c r="BD57" s="65">
        <f>IF(AND(Data!$B55=DataOdafim!BD$1,DataOdafim!$A57=Data!$A55),Data!$H55,0)</f>
        <v>0</v>
      </c>
      <c r="BE57" s="65">
        <f>IF(AND(Data!$B55=DataOdafim!BE$1,DataOdafim!$A57=Data!$A55),Data!$H55,0)</f>
        <v>0</v>
      </c>
      <c r="BF57" s="65">
        <f>IF(AND(Data!$B55=DataOdafim!BF$1,DataOdafim!$A57=Data!$A55),Data!$H55,0)</f>
        <v>0</v>
      </c>
      <c r="BG57" s="65">
        <f>IF(AND(Data!$B55=DataOdafim!BG$1,DataOdafim!$A57=Data!$A55),Data!$H55,0)</f>
        <v>0</v>
      </c>
      <c r="BH57" s="65">
        <f>IF(AND(Data!$B55=DataOdafim!BH$1,DataOdafim!$A57=Data!$A55),Data!$H55,0)</f>
        <v>0</v>
      </c>
      <c r="BI57" s="65">
        <f>IF(AND(Data!$B55=DataOdafim!BI$1,DataOdafim!$A57=Data!$A55),Data!$H55,0)</f>
        <v>0</v>
      </c>
      <c r="BJ57" s="65">
        <f>IF(AND(Data!$B55=DataOdafim!BJ$1,DataOdafim!$A57=Data!$A55),Data!$H55,0)</f>
        <v>0</v>
      </c>
    </row>
    <row r="58" spans="1:62" ht="15" x14ac:dyDescent="0.25">
      <c r="A58" s="62">
        <v>55</v>
      </c>
      <c r="B58" s="64">
        <f>VLOOKUP(A58,Data!A:G,5,FALSE)</f>
        <v>0</v>
      </c>
      <c r="C58" s="65">
        <f>IF(AND(Data!$B56=DataOdafim!C$1,DataOdafim!$A58=Data!$A56),Data!$H56,0)</f>
        <v>0</v>
      </c>
      <c r="D58" s="65">
        <f>IF(AND(Data!$B56=DataOdafim!D$1,DataOdafim!$A58=Data!$A56),Data!$H56,0)</f>
        <v>0</v>
      </c>
      <c r="E58" s="65">
        <f>IF(AND(Data!$B56=DataOdafim!E$1,DataOdafim!$A58=Data!$A56),Data!$H56,0)</f>
        <v>0</v>
      </c>
      <c r="F58" s="65">
        <f>IF(AND(Data!$B56=DataOdafim!F$1,DataOdafim!$A58=Data!$A56),Data!$H56,0)</f>
        <v>0</v>
      </c>
      <c r="G58" s="65">
        <f>IF(AND(Data!$B56=DataOdafim!G$1,DataOdafim!$A58=Data!$A56),Data!$H56,0)</f>
        <v>0</v>
      </c>
      <c r="H58" s="65">
        <f>IF(AND(Data!$B56=DataOdafim!H$1,DataOdafim!$A58=Data!$A56),Data!$H56,0)</f>
        <v>0</v>
      </c>
      <c r="I58" s="65">
        <f>IF(AND(Data!$B56=DataOdafim!I$1,DataOdafim!$A58=Data!$A56),Data!$H56,0)</f>
        <v>0</v>
      </c>
      <c r="J58" s="65">
        <f>IF(AND(Data!$B56=DataOdafim!J$1,DataOdafim!$A58=Data!$A56),Data!$H56,0)</f>
        <v>0</v>
      </c>
      <c r="K58" s="65">
        <f>IF(AND(Data!$B56=DataOdafim!K$1,DataOdafim!$A58=Data!$A56),Data!$H56,0)</f>
        <v>0</v>
      </c>
      <c r="L58" s="65">
        <f>IF(AND(Data!$B56=DataOdafim!L$1,DataOdafim!$A58=Data!$A56),Data!$H56,0)</f>
        <v>0</v>
      </c>
      <c r="M58" s="65">
        <f>IF(AND(Data!$B56=DataOdafim!M$1,DataOdafim!$A58=Data!$A56),Data!$H56,0)</f>
        <v>0</v>
      </c>
      <c r="N58" s="65">
        <f>IF(AND(Data!$B56=DataOdafim!N$1,DataOdafim!$A58=Data!$A56),Data!$H56,0)</f>
        <v>0</v>
      </c>
      <c r="O58" s="65">
        <f>IF(AND(Data!$B56=DataOdafim!O$1,DataOdafim!$A58=Data!$A56),Data!$H56,0)</f>
        <v>0</v>
      </c>
      <c r="P58" s="65">
        <f>IF(AND(Data!$B56=DataOdafim!P$1,DataOdafim!$A58=Data!$A56),Data!$H56,0)</f>
        <v>0</v>
      </c>
      <c r="Q58" s="65">
        <f>IF(AND(Data!$B56=DataOdafim!Q$1,DataOdafim!$A58=Data!$A56),Data!$H56,0)</f>
        <v>0</v>
      </c>
      <c r="R58" s="65">
        <f>IF(AND(Data!$B56=DataOdafim!R$1,DataOdafim!$A58=Data!$A56),Data!$H56,0)</f>
        <v>0</v>
      </c>
      <c r="S58" s="65">
        <f>IF(AND(Data!$B56=DataOdafim!S$1,DataOdafim!$A58=Data!$A56),Data!$H56,0)</f>
        <v>0</v>
      </c>
      <c r="T58" s="65">
        <f>IF(AND(Data!$B56=DataOdafim!T$1,DataOdafim!$A58=Data!$A56),Data!$H56,0)</f>
        <v>0</v>
      </c>
      <c r="U58" s="65">
        <f>IF(AND(Data!$B56=DataOdafim!U$1,DataOdafim!$A58=Data!$A56),Data!$H56,0)</f>
        <v>0</v>
      </c>
      <c r="V58" s="65">
        <f>IF(AND(Data!$B56=DataOdafim!V$1,DataOdafim!$A58=Data!$A56),Data!$H56,0)</f>
        <v>0</v>
      </c>
      <c r="W58" s="65">
        <f>IF(AND(Data!$B56=DataOdafim!W$1,DataOdafim!$A58=Data!$A56),Data!$H56,0)</f>
        <v>0</v>
      </c>
      <c r="X58" s="65">
        <f>IF(AND(Data!$B56=DataOdafim!X$1,DataOdafim!$A58=Data!$A56),Data!$H56,0)</f>
        <v>0</v>
      </c>
      <c r="Y58" s="65">
        <f>IF(AND(Data!$B56=DataOdafim!Y$1,DataOdafim!$A58=Data!$A56),Data!$H56,0)</f>
        <v>0</v>
      </c>
      <c r="Z58" s="65">
        <f>IF(AND(Data!$B56=DataOdafim!Z$1,DataOdafim!$A58=Data!$A56),Data!$H56,0)</f>
        <v>0</v>
      </c>
      <c r="AA58" s="65">
        <f>IF(AND(Data!$B56=DataOdafim!AA$1,DataOdafim!$A58=Data!$A56),Data!$H56,0)</f>
        <v>0</v>
      </c>
      <c r="AB58" s="65">
        <f>IF(AND(Data!$B56=DataOdafim!AB$1,DataOdafim!$A58=Data!$A56),Data!$H56,0)</f>
        <v>0</v>
      </c>
      <c r="AC58" s="65">
        <f>IF(AND(Data!$B56=DataOdafim!AC$1,DataOdafim!$A58=Data!$A56),Data!$H56,0)</f>
        <v>0</v>
      </c>
      <c r="AD58" s="65">
        <f>IF(AND(Data!$B56=DataOdafim!AD$1,DataOdafim!$A58=Data!$A56),Data!$H56,0)</f>
        <v>0</v>
      </c>
      <c r="AE58" s="65">
        <f>IF(AND(Data!$B56=DataOdafim!AE$1,DataOdafim!$A58=Data!$A56),Data!$H56,0)</f>
        <v>0</v>
      </c>
      <c r="AF58" s="65">
        <f>IF(AND(Data!$B56=DataOdafim!AF$1,DataOdafim!$A58=Data!$A56),Data!$H56,0)</f>
        <v>0</v>
      </c>
      <c r="AG58" s="65">
        <f>IF(AND(Data!$B56=DataOdafim!AG$1,DataOdafim!$A58=Data!$A56),Data!$H56,0)</f>
        <v>0</v>
      </c>
      <c r="AH58" s="65">
        <f>IF(AND(Data!$B56=DataOdafim!AH$1,DataOdafim!$A58=Data!$A56),Data!$H56,0)</f>
        <v>0</v>
      </c>
      <c r="AI58" s="65">
        <f>IF(AND(Data!$B56=DataOdafim!AI$1,DataOdafim!$A58=Data!$A56),Data!$H56,0)</f>
        <v>0</v>
      </c>
      <c r="AJ58" s="65">
        <f>IF(AND(Data!$B56=DataOdafim!AJ$1,DataOdafim!$A58=Data!$A56),Data!$H56,0)</f>
        <v>0</v>
      </c>
      <c r="AK58" s="65">
        <f>IF(AND(Data!$B56=DataOdafim!AK$1,DataOdafim!$A58=Data!$A56),Data!$H56,0)</f>
        <v>0</v>
      </c>
      <c r="AL58" s="65">
        <f>IF(AND(Data!$B56=DataOdafim!AL$1,DataOdafim!$A58=Data!$A56),Data!$H56,0)</f>
        <v>0</v>
      </c>
      <c r="AM58" s="65">
        <f>IF(AND(Data!$B56=DataOdafim!AM$1,DataOdafim!$A58=Data!$A56),Data!$H56,0)</f>
        <v>0</v>
      </c>
      <c r="AN58" s="65">
        <f>IF(AND(Data!$B56=DataOdafim!AN$1,DataOdafim!$A58=Data!$A56),Data!$H56,0)</f>
        <v>0</v>
      </c>
      <c r="AO58" s="65">
        <f>IF(AND(Data!$B56=DataOdafim!AO$1,DataOdafim!$A58=Data!$A56),Data!$H56,0)</f>
        <v>0</v>
      </c>
      <c r="AP58" s="65">
        <f>IF(AND(Data!$B56=DataOdafim!AP$1,DataOdafim!$A58=Data!$A56),Data!$H56,0)</f>
        <v>0</v>
      </c>
      <c r="AQ58" s="65">
        <f>IF(AND(Data!$B56=DataOdafim!AQ$1,DataOdafim!$A58=Data!$A56),Data!$H56,0)</f>
        <v>0</v>
      </c>
      <c r="AR58" s="65">
        <f>IF(AND(Data!$B56=DataOdafim!AR$1,DataOdafim!$A58=Data!$A56),Data!$H56,0)</f>
        <v>0</v>
      </c>
      <c r="AS58" s="65">
        <f>IF(AND(Data!$B56=DataOdafim!AS$1,DataOdafim!$A58=Data!$A56),Data!$H56,0)</f>
        <v>0</v>
      </c>
      <c r="AT58" s="65">
        <f>IF(AND(Data!$B56=DataOdafim!AT$1,DataOdafim!$A58=Data!$A56),Data!$H56,0)</f>
        <v>0</v>
      </c>
      <c r="AU58" s="65">
        <f>IF(AND(Data!$B56=DataOdafim!AU$1,DataOdafim!$A58=Data!$A56),Data!$H56,0)</f>
        <v>0</v>
      </c>
      <c r="AV58" s="65">
        <f>IF(AND(Data!$B56=DataOdafim!AV$1,DataOdafim!$A58=Data!$A56),Data!$H56,0)</f>
        <v>0</v>
      </c>
      <c r="AW58" s="65">
        <f>IF(AND(Data!$B56=DataOdafim!AW$1,DataOdafim!$A58=Data!$A56),Data!$H56,0)</f>
        <v>0</v>
      </c>
      <c r="AX58" s="65">
        <f>IF(AND(Data!$B56=DataOdafim!AX$1,DataOdafim!$A58=Data!$A56),Data!$H56,0)</f>
        <v>0</v>
      </c>
      <c r="AY58" s="65">
        <f>IF(AND(Data!$B56=DataOdafim!AY$1,DataOdafim!$A58=Data!$A56),Data!$H56,0)</f>
        <v>0</v>
      </c>
      <c r="AZ58" s="65">
        <f>IF(AND(Data!$B56=DataOdafim!AZ$1,DataOdafim!$A58=Data!$A56),Data!$H56,0)</f>
        <v>0</v>
      </c>
      <c r="BA58" s="65">
        <f>IF(AND(Data!$B56=DataOdafim!BA$1,DataOdafim!$A58=Data!$A56),Data!$H56,0)</f>
        <v>0</v>
      </c>
      <c r="BB58" s="65">
        <f>IF(AND(Data!$B56=DataOdafim!BB$1,DataOdafim!$A58=Data!$A56),Data!$H56,0)</f>
        <v>0</v>
      </c>
      <c r="BC58" s="65">
        <f>IF(AND(Data!$B56=DataOdafim!BC$1,DataOdafim!$A58=Data!$A56),Data!$H56,0)</f>
        <v>0</v>
      </c>
      <c r="BD58" s="65">
        <f>IF(AND(Data!$B56=DataOdafim!BD$1,DataOdafim!$A58=Data!$A56),Data!$H56,0)</f>
        <v>0</v>
      </c>
      <c r="BE58" s="65">
        <f>IF(AND(Data!$B56=DataOdafim!BE$1,DataOdafim!$A58=Data!$A56),Data!$H56,0)</f>
        <v>0</v>
      </c>
      <c r="BF58" s="65">
        <f>IF(AND(Data!$B56=DataOdafim!BF$1,DataOdafim!$A58=Data!$A56),Data!$H56,0)</f>
        <v>0</v>
      </c>
      <c r="BG58" s="65">
        <f>IF(AND(Data!$B56=DataOdafim!BG$1,DataOdafim!$A58=Data!$A56),Data!$H56,0)</f>
        <v>0</v>
      </c>
      <c r="BH58" s="65">
        <f>IF(AND(Data!$B56=DataOdafim!BH$1,DataOdafim!$A58=Data!$A56),Data!$H56,0)</f>
        <v>0</v>
      </c>
      <c r="BI58" s="65">
        <f>IF(AND(Data!$B56=DataOdafim!BI$1,DataOdafim!$A58=Data!$A56),Data!$H56,0)</f>
        <v>0</v>
      </c>
      <c r="BJ58" s="65">
        <f>IF(AND(Data!$B56=DataOdafim!BJ$1,DataOdafim!$A58=Data!$A56),Data!$H56,0)</f>
        <v>0</v>
      </c>
    </row>
    <row r="59" spans="1:62" ht="15" x14ac:dyDescent="0.25">
      <c r="A59" s="62">
        <v>56</v>
      </c>
      <c r="B59" s="64">
        <f>VLOOKUP(A59,Data!A:G,5,FALSE)</f>
        <v>0</v>
      </c>
      <c r="C59" s="65">
        <f>IF(AND(Data!$B57=DataOdafim!C$1,DataOdafim!$A59=Data!$A57),Data!$H57,0)</f>
        <v>0</v>
      </c>
      <c r="D59" s="65">
        <f>IF(AND(Data!$B57=DataOdafim!D$1,DataOdafim!$A59=Data!$A57),Data!$H57,0)</f>
        <v>0</v>
      </c>
      <c r="E59" s="65">
        <f>IF(AND(Data!$B57=DataOdafim!E$1,DataOdafim!$A59=Data!$A57),Data!$H57,0)</f>
        <v>0</v>
      </c>
      <c r="F59" s="65">
        <f>IF(AND(Data!$B57=DataOdafim!F$1,DataOdafim!$A59=Data!$A57),Data!$H57,0)</f>
        <v>0</v>
      </c>
      <c r="G59" s="65">
        <f>IF(AND(Data!$B57=DataOdafim!G$1,DataOdafim!$A59=Data!$A57),Data!$H57,0)</f>
        <v>0</v>
      </c>
      <c r="H59" s="65">
        <f>IF(AND(Data!$B57=DataOdafim!H$1,DataOdafim!$A59=Data!$A57),Data!$H57,0)</f>
        <v>0</v>
      </c>
      <c r="I59" s="65">
        <f>IF(AND(Data!$B57=DataOdafim!I$1,DataOdafim!$A59=Data!$A57),Data!$H57,0)</f>
        <v>0</v>
      </c>
      <c r="J59" s="65">
        <f>IF(AND(Data!$B57=DataOdafim!J$1,DataOdafim!$A59=Data!$A57),Data!$H57,0)</f>
        <v>0</v>
      </c>
      <c r="K59" s="65">
        <f>IF(AND(Data!$B57=DataOdafim!K$1,DataOdafim!$A59=Data!$A57),Data!$H57,0)</f>
        <v>0</v>
      </c>
      <c r="L59" s="65">
        <f>IF(AND(Data!$B57=DataOdafim!L$1,DataOdafim!$A59=Data!$A57),Data!$H57,0)</f>
        <v>0</v>
      </c>
      <c r="M59" s="65">
        <f>IF(AND(Data!$B57=DataOdafim!M$1,DataOdafim!$A59=Data!$A57),Data!$H57,0)</f>
        <v>0</v>
      </c>
      <c r="N59" s="65">
        <f>IF(AND(Data!$B57=DataOdafim!N$1,DataOdafim!$A59=Data!$A57),Data!$H57,0)</f>
        <v>0</v>
      </c>
      <c r="O59" s="65">
        <f>IF(AND(Data!$B57=DataOdafim!O$1,DataOdafim!$A59=Data!$A57),Data!$H57,0)</f>
        <v>0</v>
      </c>
      <c r="P59" s="65">
        <f>IF(AND(Data!$B57=DataOdafim!P$1,DataOdafim!$A59=Data!$A57),Data!$H57,0)</f>
        <v>0</v>
      </c>
      <c r="Q59" s="65">
        <f>IF(AND(Data!$B57=DataOdafim!Q$1,DataOdafim!$A59=Data!$A57),Data!$H57,0)</f>
        <v>0</v>
      </c>
      <c r="R59" s="65">
        <f>IF(AND(Data!$B57=DataOdafim!R$1,DataOdafim!$A59=Data!$A57),Data!$H57,0)</f>
        <v>0</v>
      </c>
      <c r="S59" s="65">
        <f>IF(AND(Data!$B57=DataOdafim!S$1,DataOdafim!$A59=Data!$A57),Data!$H57,0)</f>
        <v>0</v>
      </c>
      <c r="T59" s="65">
        <f>IF(AND(Data!$B57=DataOdafim!T$1,DataOdafim!$A59=Data!$A57),Data!$H57,0)</f>
        <v>0</v>
      </c>
      <c r="U59" s="65">
        <f>IF(AND(Data!$B57=DataOdafim!U$1,DataOdafim!$A59=Data!$A57),Data!$H57,0)</f>
        <v>0</v>
      </c>
      <c r="V59" s="65">
        <f>IF(AND(Data!$B57=DataOdafim!V$1,DataOdafim!$A59=Data!$A57),Data!$H57,0)</f>
        <v>0</v>
      </c>
      <c r="W59" s="65">
        <f>IF(AND(Data!$B57=DataOdafim!W$1,DataOdafim!$A59=Data!$A57),Data!$H57,0)</f>
        <v>0</v>
      </c>
      <c r="X59" s="65">
        <f>IF(AND(Data!$B57=DataOdafim!X$1,DataOdafim!$A59=Data!$A57),Data!$H57,0)</f>
        <v>0</v>
      </c>
      <c r="Y59" s="65">
        <f>IF(AND(Data!$B57=DataOdafim!Y$1,DataOdafim!$A59=Data!$A57),Data!$H57,0)</f>
        <v>0</v>
      </c>
      <c r="Z59" s="65">
        <f>IF(AND(Data!$B57=DataOdafim!Z$1,DataOdafim!$A59=Data!$A57),Data!$H57,0)</f>
        <v>0</v>
      </c>
      <c r="AA59" s="65">
        <f>IF(AND(Data!$B57=DataOdafim!AA$1,DataOdafim!$A59=Data!$A57),Data!$H57,0)</f>
        <v>0</v>
      </c>
      <c r="AB59" s="65">
        <f>IF(AND(Data!$B57=DataOdafim!AB$1,DataOdafim!$A59=Data!$A57),Data!$H57,0)</f>
        <v>0</v>
      </c>
      <c r="AC59" s="65">
        <f>IF(AND(Data!$B57=DataOdafim!AC$1,DataOdafim!$A59=Data!$A57),Data!$H57,0)</f>
        <v>0</v>
      </c>
      <c r="AD59" s="65">
        <f>IF(AND(Data!$B57=DataOdafim!AD$1,DataOdafim!$A59=Data!$A57),Data!$H57,0)</f>
        <v>0</v>
      </c>
      <c r="AE59" s="65">
        <f>IF(AND(Data!$B57=DataOdafim!AE$1,DataOdafim!$A59=Data!$A57),Data!$H57,0)</f>
        <v>0</v>
      </c>
      <c r="AF59" s="65">
        <f>IF(AND(Data!$B57=DataOdafim!AF$1,DataOdafim!$A59=Data!$A57),Data!$H57,0)</f>
        <v>0</v>
      </c>
      <c r="AG59" s="65">
        <f>IF(AND(Data!$B57=DataOdafim!AG$1,DataOdafim!$A59=Data!$A57),Data!$H57,0)</f>
        <v>0</v>
      </c>
      <c r="AH59" s="65">
        <f>IF(AND(Data!$B57=DataOdafim!AH$1,DataOdafim!$A59=Data!$A57),Data!$H57,0)</f>
        <v>0</v>
      </c>
      <c r="AI59" s="65">
        <f>IF(AND(Data!$B57=DataOdafim!AI$1,DataOdafim!$A59=Data!$A57),Data!$H57,0)</f>
        <v>0</v>
      </c>
      <c r="AJ59" s="65">
        <f>IF(AND(Data!$B57=DataOdafim!AJ$1,DataOdafim!$A59=Data!$A57),Data!$H57,0)</f>
        <v>0</v>
      </c>
      <c r="AK59" s="65">
        <f>IF(AND(Data!$B57=DataOdafim!AK$1,DataOdafim!$A59=Data!$A57),Data!$H57,0)</f>
        <v>0</v>
      </c>
      <c r="AL59" s="65">
        <f>IF(AND(Data!$B57=DataOdafim!AL$1,DataOdafim!$A59=Data!$A57),Data!$H57,0)</f>
        <v>0</v>
      </c>
      <c r="AM59" s="65">
        <f>IF(AND(Data!$B57=DataOdafim!AM$1,DataOdafim!$A59=Data!$A57),Data!$H57,0)</f>
        <v>0</v>
      </c>
      <c r="AN59" s="65">
        <f>IF(AND(Data!$B57=DataOdafim!AN$1,DataOdafim!$A59=Data!$A57),Data!$H57,0)</f>
        <v>0</v>
      </c>
      <c r="AO59" s="65">
        <f>IF(AND(Data!$B57=DataOdafim!AO$1,DataOdafim!$A59=Data!$A57),Data!$H57,0)</f>
        <v>0</v>
      </c>
      <c r="AP59" s="65">
        <f>IF(AND(Data!$B57=DataOdafim!AP$1,DataOdafim!$A59=Data!$A57),Data!$H57,0)</f>
        <v>0</v>
      </c>
      <c r="AQ59" s="65">
        <f>IF(AND(Data!$B57=DataOdafim!AQ$1,DataOdafim!$A59=Data!$A57),Data!$H57,0)</f>
        <v>0</v>
      </c>
      <c r="AR59" s="65">
        <f>IF(AND(Data!$B57=DataOdafim!AR$1,DataOdafim!$A59=Data!$A57),Data!$H57,0)</f>
        <v>0</v>
      </c>
      <c r="AS59" s="65">
        <f>IF(AND(Data!$B57=DataOdafim!AS$1,DataOdafim!$A59=Data!$A57),Data!$H57,0)</f>
        <v>0</v>
      </c>
      <c r="AT59" s="65">
        <f>IF(AND(Data!$B57=DataOdafim!AT$1,DataOdafim!$A59=Data!$A57),Data!$H57,0)</f>
        <v>0</v>
      </c>
      <c r="AU59" s="65">
        <f>IF(AND(Data!$B57=DataOdafim!AU$1,DataOdafim!$A59=Data!$A57),Data!$H57,0)</f>
        <v>0</v>
      </c>
      <c r="AV59" s="65">
        <f>IF(AND(Data!$B57=DataOdafim!AV$1,DataOdafim!$A59=Data!$A57),Data!$H57,0)</f>
        <v>0</v>
      </c>
      <c r="AW59" s="65">
        <f>IF(AND(Data!$B57=DataOdafim!AW$1,DataOdafim!$A59=Data!$A57),Data!$H57,0)</f>
        <v>0</v>
      </c>
      <c r="AX59" s="65">
        <f>IF(AND(Data!$B57=DataOdafim!AX$1,DataOdafim!$A59=Data!$A57),Data!$H57,0)</f>
        <v>0</v>
      </c>
      <c r="AY59" s="65">
        <f>IF(AND(Data!$B57=DataOdafim!AY$1,DataOdafim!$A59=Data!$A57),Data!$H57,0)</f>
        <v>0</v>
      </c>
      <c r="AZ59" s="65">
        <f>IF(AND(Data!$B57=DataOdafim!AZ$1,DataOdafim!$A59=Data!$A57),Data!$H57,0)</f>
        <v>0</v>
      </c>
      <c r="BA59" s="65">
        <f>IF(AND(Data!$B57=DataOdafim!BA$1,DataOdafim!$A59=Data!$A57),Data!$H57,0)</f>
        <v>0</v>
      </c>
      <c r="BB59" s="65">
        <f>IF(AND(Data!$B57=DataOdafim!BB$1,DataOdafim!$A59=Data!$A57),Data!$H57,0)</f>
        <v>0</v>
      </c>
      <c r="BC59" s="65">
        <f>IF(AND(Data!$B57=DataOdafim!BC$1,DataOdafim!$A59=Data!$A57),Data!$H57,0)</f>
        <v>0</v>
      </c>
      <c r="BD59" s="65">
        <f>IF(AND(Data!$B57=DataOdafim!BD$1,DataOdafim!$A59=Data!$A57),Data!$H57,0)</f>
        <v>0</v>
      </c>
      <c r="BE59" s="65">
        <f>IF(AND(Data!$B57=DataOdafim!BE$1,DataOdafim!$A59=Data!$A57),Data!$H57,0)</f>
        <v>0</v>
      </c>
      <c r="BF59" s="65">
        <f>IF(AND(Data!$B57=DataOdafim!BF$1,DataOdafim!$A59=Data!$A57),Data!$H57,0)</f>
        <v>0</v>
      </c>
      <c r="BG59" s="65">
        <f>IF(AND(Data!$B57=DataOdafim!BG$1,DataOdafim!$A59=Data!$A57),Data!$H57,0)</f>
        <v>0</v>
      </c>
      <c r="BH59" s="65">
        <f>IF(AND(Data!$B57=DataOdafim!BH$1,DataOdafim!$A59=Data!$A57),Data!$H57,0)</f>
        <v>0</v>
      </c>
      <c r="BI59" s="65">
        <f>IF(AND(Data!$B57=DataOdafim!BI$1,DataOdafim!$A59=Data!$A57),Data!$H57,0)</f>
        <v>0</v>
      </c>
      <c r="BJ59" s="65">
        <f>IF(AND(Data!$B57=DataOdafim!BJ$1,DataOdafim!$A59=Data!$A57),Data!$H57,0)</f>
        <v>0</v>
      </c>
    </row>
    <row r="60" spans="1:62" ht="15" x14ac:dyDescent="0.25">
      <c r="A60" s="62">
        <v>57</v>
      </c>
      <c r="B60" s="64">
        <f>VLOOKUP(A60,Data!A:G,5,FALSE)</f>
        <v>0</v>
      </c>
      <c r="C60" s="65">
        <f>IF(AND(Data!$B58=DataOdafim!C$1,DataOdafim!$A60=Data!$A58),Data!$H58,0)</f>
        <v>0</v>
      </c>
      <c r="D60" s="65">
        <f>IF(AND(Data!$B58=DataOdafim!D$1,DataOdafim!$A60=Data!$A58),Data!$H58,0)</f>
        <v>0</v>
      </c>
      <c r="E60" s="65">
        <f>IF(AND(Data!$B58=DataOdafim!E$1,DataOdafim!$A60=Data!$A58),Data!$H58,0)</f>
        <v>0</v>
      </c>
      <c r="F60" s="65">
        <f>IF(AND(Data!$B58=DataOdafim!F$1,DataOdafim!$A60=Data!$A58),Data!$H58,0)</f>
        <v>0</v>
      </c>
      <c r="G60" s="65">
        <f>IF(AND(Data!$B58=DataOdafim!G$1,DataOdafim!$A60=Data!$A58),Data!$H58,0)</f>
        <v>0</v>
      </c>
      <c r="H60" s="65">
        <f>IF(AND(Data!$B58=DataOdafim!H$1,DataOdafim!$A60=Data!$A58),Data!$H58,0)</f>
        <v>0</v>
      </c>
      <c r="I60" s="65">
        <f>IF(AND(Data!$B58=DataOdafim!I$1,DataOdafim!$A60=Data!$A58),Data!$H58,0)</f>
        <v>0</v>
      </c>
      <c r="J60" s="65">
        <f>IF(AND(Data!$B58=DataOdafim!J$1,DataOdafim!$A60=Data!$A58),Data!$H58,0)</f>
        <v>0</v>
      </c>
      <c r="K60" s="65">
        <f>IF(AND(Data!$B58=DataOdafim!K$1,DataOdafim!$A60=Data!$A58),Data!$H58,0)</f>
        <v>0</v>
      </c>
      <c r="L60" s="65">
        <f>IF(AND(Data!$B58=DataOdafim!L$1,DataOdafim!$A60=Data!$A58),Data!$H58,0)</f>
        <v>0</v>
      </c>
      <c r="M60" s="65">
        <f>IF(AND(Data!$B58=DataOdafim!M$1,DataOdafim!$A60=Data!$A58),Data!$H58,0)</f>
        <v>0</v>
      </c>
      <c r="N60" s="65">
        <f>IF(AND(Data!$B58=DataOdafim!N$1,DataOdafim!$A60=Data!$A58),Data!$H58,0)</f>
        <v>0</v>
      </c>
      <c r="O60" s="65">
        <f>IF(AND(Data!$B58=DataOdafim!O$1,DataOdafim!$A60=Data!$A58),Data!$H58,0)</f>
        <v>0</v>
      </c>
      <c r="P60" s="65">
        <f>IF(AND(Data!$B58=DataOdafim!P$1,DataOdafim!$A60=Data!$A58),Data!$H58,0)</f>
        <v>0</v>
      </c>
      <c r="Q60" s="65">
        <f>IF(AND(Data!$B58=DataOdafim!Q$1,DataOdafim!$A60=Data!$A58),Data!$H58,0)</f>
        <v>0</v>
      </c>
      <c r="R60" s="65">
        <f>IF(AND(Data!$B58=DataOdafim!R$1,DataOdafim!$A60=Data!$A58),Data!$H58,0)</f>
        <v>0</v>
      </c>
      <c r="S60" s="65">
        <f>IF(AND(Data!$B58=DataOdafim!S$1,DataOdafim!$A60=Data!$A58),Data!$H58,0)</f>
        <v>0</v>
      </c>
      <c r="T60" s="65">
        <f>IF(AND(Data!$B58=DataOdafim!T$1,DataOdafim!$A60=Data!$A58),Data!$H58,0)</f>
        <v>0</v>
      </c>
      <c r="U60" s="65">
        <f>IF(AND(Data!$B58=DataOdafim!U$1,DataOdafim!$A60=Data!$A58),Data!$H58,0)</f>
        <v>0</v>
      </c>
      <c r="V60" s="65">
        <f>IF(AND(Data!$B58=DataOdafim!V$1,DataOdafim!$A60=Data!$A58),Data!$H58,0)</f>
        <v>0</v>
      </c>
      <c r="W60" s="65">
        <f>IF(AND(Data!$B58=DataOdafim!W$1,DataOdafim!$A60=Data!$A58),Data!$H58,0)</f>
        <v>0</v>
      </c>
      <c r="X60" s="65">
        <f>IF(AND(Data!$B58=DataOdafim!X$1,DataOdafim!$A60=Data!$A58),Data!$H58,0)</f>
        <v>0</v>
      </c>
      <c r="Y60" s="65">
        <f>IF(AND(Data!$B58=DataOdafim!Y$1,DataOdafim!$A60=Data!$A58),Data!$H58,0)</f>
        <v>0</v>
      </c>
      <c r="Z60" s="65">
        <f>IF(AND(Data!$B58=DataOdafim!Z$1,DataOdafim!$A60=Data!$A58),Data!$H58,0)</f>
        <v>0</v>
      </c>
      <c r="AA60" s="65">
        <f>IF(AND(Data!$B58=DataOdafim!AA$1,DataOdafim!$A60=Data!$A58),Data!$H58,0)</f>
        <v>0</v>
      </c>
      <c r="AB60" s="65">
        <f>IF(AND(Data!$B58=DataOdafim!AB$1,DataOdafim!$A60=Data!$A58),Data!$H58,0)</f>
        <v>0</v>
      </c>
      <c r="AC60" s="65">
        <f>IF(AND(Data!$B58=DataOdafim!AC$1,DataOdafim!$A60=Data!$A58),Data!$H58,0)</f>
        <v>0</v>
      </c>
      <c r="AD60" s="65">
        <f>IF(AND(Data!$B58=DataOdafim!AD$1,DataOdafim!$A60=Data!$A58),Data!$H58,0)</f>
        <v>0</v>
      </c>
      <c r="AE60" s="65">
        <f>IF(AND(Data!$B58=DataOdafim!AE$1,DataOdafim!$A60=Data!$A58),Data!$H58,0)</f>
        <v>0</v>
      </c>
      <c r="AF60" s="65">
        <f>IF(AND(Data!$B58=DataOdafim!AF$1,DataOdafim!$A60=Data!$A58),Data!$H58,0)</f>
        <v>0</v>
      </c>
      <c r="AG60" s="65">
        <f>IF(AND(Data!$B58=DataOdafim!AG$1,DataOdafim!$A60=Data!$A58),Data!$H58,0)</f>
        <v>0</v>
      </c>
      <c r="AH60" s="65">
        <f>IF(AND(Data!$B58=DataOdafim!AH$1,DataOdafim!$A60=Data!$A58),Data!$H58,0)</f>
        <v>0</v>
      </c>
      <c r="AI60" s="65">
        <f>IF(AND(Data!$B58=DataOdafim!AI$1,DataOdafim!$A60=Data!$A58),Data!$H58,0)</f>
        <v>0</v>
      </c>
      <c r="AJ60" s="65">
        <f>IF(AND(Data!$B58=DataOdafim!AJ$1,DataOdafim!$A60=Data!$A58),Data!$H58,0)</f>
        <v>0</v>
      </c>
      <c r="AK60" s="65">
        <f>IF(AND(Data!$B58=DataOdafim!AK$1,DataOdafim!$A60=Data!$A58),Data!$H58,0)</f>
        <v>0</v>
      </c>
      <c r="AL60" s="65">
        <f>IF(AND(Data!$B58=DataOdafim!AL$1,DataOdafim!$A60=Data!$A58),Data!$H58,0)</f>
        <v>0</v>
      </c>
      <c r="AM60" s="65">
        <f>IF(AND(Data!$B58=DataOdafim!AM$1,DataOdafim!$A60=Data!$A58),Data!$H58,0)</f>
        <v>0</v>
      </c>
      <c r="AN60" s="65">
        <f>IF(AND(Data!$B58=DataOdafim!AN$1,DataOdafim!$A60=Data!$A58),Data!$H58,0)</f>
        <v>0</v>
      </c>
      <c r="AO60" s="65">
        <f>IF(AND(Data!$B58=DataOdafim!AO$1,DataOdafim!$A60=Data!$A58),Data!$H58,0)</f>
        <v>0</v>
      </c>
      <c r="AP60" s="65">
        <f>IF(AND(Data!$B58=DataOdafim!AP$1,DataOdafim!$A60=Data!$A58),Data!$H58,0)</f>
        <v>0</v>
      </c>
      <c r="AQ60" s="65">
        <f>IF(AND(Data!$B58=DataOdafim!AQ$1,DataOdafim!$A60=Data!$A58),Data!$H58,0)</f>
        <v>0</v>
      </c>
      <c r="AR60" s="65">
        <f>IF(AND(Data!$B58=DataOdafim!AR$1,DataOdafim!$A60=Data!$A58),Data!$H58,0)</f>
        <v>0</v>
      </c>
      <c r="AS60" s="65">
        <f>IF(AND(Data!$B58=DataOdafim!AS$1,DataOdafim!$A60=Data!$A58),Data!$H58,0)</f>
        <v>0</v>
      </c>
      <c r="AT60" s="65">
        <f>IF(AND(Data!$B58=DataOdafim!AT$1,DataOdafim!$A60=Data!$A58),Data!$H58,0)</f>
        <v>0</v>
      </c>
      <c r="AU60" s="65">
        <f>IF(AND(Data!$B58=DataOdafim!AU$1,DataOdafim!$A60=Data!$A58),Data!$H58,0)</f>
        <v>0</v>
      </c>
      <c r="AV60" s="65">
        <f>IF(AND(Data!$B58=DataOdafim!AV$1,DataOdafim!$A60=Data!$A58),Data!$H58,0)</f>
        <v>0</v>
      </c>
      <c r="AW60" s="65">
        <f>IF(AND(Data!$B58=DataOdafim!AW$1,DataOdafim!$A60=Data!$A58),Data!$H58,0)</f>
        <v>0</v>
      </c>
      <c r="AX60" s="65">
        <f>IF(AND(Data!$B58=DataOdafim!AX$1,DataOdafim!$A60=Data!$A58),Data!$H58,0)</f>
        <v>0</v>
      </c>
      <c r="AY60" s="65">
        <f>IF(AND(Data!$B58=DataOdafim!AY$1,DataOdafim!$A60=Data!$A58),Data!$H58,0)</f>
        <v>0</v>
      </c>
      <c r="AZ60" s="65">
        <f>IF(AND(Data!$B58=DataOdafim!AZ$1,DataOdafim!$A60=Data!$A58),Data!$H58,0)</f>
        <v>0</v>
      </c>
      <c r="BA60" s="65">
        <f>IF(AND(Data!$B58=DataOdafim!BA$1,DataOdafim!$A60=Data!$A58),Data!$H58,0)</f>
        <v>0</v>
      </c>
      <c r="BB60" s="65">
        <f>IF(AND(Data!$B58=DataOdafim!BB$1,DataOdafim!$A60=Data!$A58),Data!$H58,0)</f>
        <v>0</v>
      </c>
      <c r="BC60" s="65">
        <f>IF(AND(Data!$B58=DataOdafim!BC$1,DataOdafim!$A60=Data!$A58),Data!$H58,0)</f>
        <v>0</v>
      </c>
      <c r="BD60" s="65">
        <f>IF(AND(Data!$B58=DataOdafim!BD$1,DataOdafim!$A60=Data!$A58),Data!$H58,0)</f>
        <v>0</v>
      </c>
      <c r="BE60" s="65">
        <f>IF(AND(Data!$B58=DataOdafim!BE$1,DataOdafim!$A60=Data!$A58),Data!$H58,0)</f>
        <v>0</v>
      </c>
      <c r="BF60" s="65">
        <f>IF(AND(Data!$B58=DataOdafim!BF$1,DataOdafim!$A60=Data!$A58),Data!$H58,0)</f>
        <v>0</v>
      </c>
      <c r="BG60" s="65">
        <f>IF(AND(Data!$B58=DataOdafim!BG$1,DataOdafim!$A60=Data!$A58),Data!$H58,0)</f>
        <v>0</v>
      </c>
      <c r="BH60" s="65">
        <f>IF(AND(Data!$B58=DataOdafim!BH$1,DataOdafim!$A60=Data!$A58),Data!$H58,0)</f>
        <v>0</v>
      </c>
      <c r="BI60" s="65">
        <f>IF(AND(Data!$B58=DataOdafim!BI$1,DataOdafim!$A60=Data!$A58),Data!$H58,0)</f>
        <v>0</v>
      </c>
      <c r="BJ60" s="65">
        <f>IF(AND(Data!$B58=DataOdafim!BJ$1,DataOdafim!$A60=Data!$A58),Data!$H58,0)</f>
        <v>0</v>
      </c>
    </row>
    <row r="61" spans="1:62" ht="15" x14ac:dyDescent="0.25">
      <c r="A61" s="62">
        <v>58</v>
      </c>
      <c r="B61" s="64">
        <f>VLOOKUP(A61,Data!A:G,5,FALSE)</f>
        <v>0</v>
      </c>
      <c r="C61" s="65">
        <f>IF(AND(Data!$B59=DataOdafim!C$1,DataOdafim!$A61=Data!$A59),Data!$H59,0)</f>
        <v>0</v>
      </c>
      <c r="D61" s="65">
        <f>IF(AND(Data!$B59=DataOdafim!D$1,DataOdafim!$A61=Data!$A59),Data!$H59,0)</f>
        <v>0</v>
      </c>
      <c r="E61" s="65">
        <f>IF(AND(Data!$B59=DataOdafim!E$1,DataOdafim!$A61=Data!$A59),Data!$H59,0)</f>
        <v>0</v>
      </c>
      <c r="F61" s="65">
        <f>IF(AND(Data!$B59=DataOdafim!F$1,DataOdafim!$A61=Data!$A59),Data!$H59,0)</f>
        <v>0</v>
      </c>
      <c r="G61" s="65">
        <f>IF(AND(Data!$B59=DataOdafim!G$1,DataOdafim!$A61=Data!$A59),Data!$H59,0)</f>
        <v>0</v>
      </c>
      <c r="H61" s="65">
        <f>IF(AND(Data!$B59=DataOdafim!H$1,DataOdafim!$A61=Data!$A59),Data!$H59,0)</f>
        <v>0</v>
      </c>
      <c r="I61" s="65">
        <f>IF(AND(Data!$B59=DataOdafim!I$1,DataOdafim!$A61=Data!$A59),Data!$H59,0)</f>
        <v>0</v>
      </c>
      <c r="J61" s="65">
        <f>IF(AND(Data!$B59=DataOdafim!J$1,DataOdafim!$A61=Data!$A59),Data!$H59,0)</f>
        <v>0</v>
      </c>
      <c r="K61" s="65">
        <f>IF(AND(Data!$B59=DataOdafim!K$1,DataOdafim!$A61=Data!$A59),Data!$H59,0)</f>
        <v>0</v>
      </c>
      <c r="L61" s="65">
        <f>IF(AND(Data!$B59=DataOdafim!L$1,DataOdafim!$A61=Data!$A59),Data!$H59,0)</f>
        <v>0</v>
      </c>
      <c r="M61" s="65">
        <f>IF(AND(Data!$B59=DataOdafim!M$1,DataOdafim!$A61=Data!$A59),Data!$H59,0)</f>
        <v>0</v>
      </c>
      <c r="N61" s="65">
        <f>IF(AND(Data!$B59=DataOdafim!N$1,DataOdafim!$A61=Data!$A59),Data!$H59,0)</f>
        <v>0</v>
      </c>
      <c r="O61" s="65">
        <f>IF(AND(Data!$B59=DataOdafim!O$1,DataOdafim!$A61=Data!$A59),Data!$H59,0)</f>
        <v>0</v>
      </c>
      <c r="P61" s="65">
        <f>IF(AND(Data!$B59=DataOdafim!P$1,DataOdafim!$A61=Data!$A59),Data!$H59,0)</f>
        <v>0</v>
      </c>
      <c r="Q61" s="65">
        <f>IF(AND(Data!$B59=DataOdafim!Q$1,DataOdafim!$A61=Data!$A59),Data!$H59,0)</f>
        <v>0</v>
      </c>
      <c r="R61" s="65">
        <f>IF(AND(Data!$B59=DataOdafim!R$1,DataOdafim!$A61=Data!$A59),Data!$H59,0)</f>
        <v>0</v>
      </c>
      <c r="S61" s="65">
        <f>IF(AND(Data!$B59=DataOdafim!S$1,DataOdafim!$A61=Data!$A59),Data!$H59,0)</f>
        <v>0</v>
      </c>
      <c r="T61" s="65">
        <f>IF(AND(Data!$B59=DataOdafim!T$1,DataOdafim!$A61=Data!$A59),Data!$H59,0)</f>
        <v>0</v>
      </c>
      <c r="U61" s="65">
        <f>IF(AND(Data!$B59=DataOdafim!U$1,DataOdafim!$A61=Data!$A59),Data!$H59,0)</f>
        <v>0</v>
      </c>
      <c r="V61" s="65">
        <f>IF(AND(Data!$B59=DataOdafim!V$1,DataOdafim!$A61=Data!$A59),Data!$H59,0)</f>
        <v>0</v>
      </c>
      <c r="W61" s="65">
        <f>IF(AND(Data!$B59=DataOdafim!W$1,DataOdafim!$A61=Data!$A59),Data!$H59,0)</f>
        <v>0</v>
      </c>
      <c r="X61" s="65">
        <f>IF(AND(Data!$B59=DataOdafim!X$1,DataOdafim!$A61=Data!$A59),Data!$H59,0)</f>
        <v>0</v>
      </c>
      <c r="Y61" s="65">
        <f>IF(AND(Data!$B59=DataOdafim!Y$1,DataOdafim!$A61=Data!$A59),Data!$H59,0)</f>
        <v>0</v>
      </c>
      <c r="Z61" s="65">
        <f>IF(AND(Data!$B59=DataOdafim!Z$1,DataOdafim!$A61=Data!$A59),Data!$H59,0)</f>
        <v>0</v>
      </c>
      <c r="AA61" s="65">
        <f>IF(AND(Data!$B59=DataOdafim!AA$1,DataOdafim!$A61=Data!$A59),Data!$H59,0)</f>
        <v>0</v>
      </c>
      <c r="AB61" s="65">
        <f>IF(AND(Data!$B59=DataOdafim!AB$1,DataOdafim!$A61=Data!$A59),Data!$H59,0)</f>
        <v>0</v>
      </c>
      <c r="AC61" s="65">
        <f>IF(AND(Data!$B59=DataOdafim!AC$1,DataOdafim!$A61=Data!$A59),Data!$H59,0)</f>
        <v>0</v>
      </c>
      <c r="AD61" s="65">
        <f>IF(AND(Data!$B59=DataOdafim!AD$1,DataOdafim!$A61=Data!$A59),Data!$H59,0)</f>
        <v>0</v>
      </c>
      <c r="AE61" s="65">
        <f>IF(AND(Data!$B59=DataOdafim!AE$1,DataOdafim!$A61=Data!$A59),Data!$H59,0)</f>
        <v>0</v>
      </c>
      <c r="AF61" s="65">
        <f>IF(AND(Data!$B59=DataOdafim!AF$1,DataOdafim!$A61=Data!$A59),Data!$H59,0)</f>
        <v>0</v>
      </c>
      <c r="AG61" s="65">
        <f>IF(AND(Data!$B59=DataOdafim!AG$1,DataOdafim!$A61=Data!$A59),Data!$H59,0)</f>
        <v>0</v>
      </c>
      <c r="AH61" s="65">
        <f>IF(AND(Data!$B59=DataOdafim!AH$1,DataOdafim!$A61=Data!$A59),Data!$H59,0)</f>
        <v>0</v>
      </c>
      <c r="AI61" s="65">
        <f>IF(AND(Data!$B59=DataOdafim!AI$1,DataOdafim!$A61=Data!$A59),Data!$H59,0)</f>
        <v>0</v>
      </c>
      <c r="AJ61" s="65">
        <f>IF(AND(Data!$B59=DataOdafim!AJ$1,DataOdafim!$A61=Data!$A59),Data!$H59,0)</f>
        <v>0</v>
      </c>
      <c r="AK61" s="65">
        <f>IF(AND(Data!$B59=DataOdafim!AK$1,DataOdafim!$A61=Data!$A59),Data!$H59,0)</f>
        <v>0</v>
      </c>
      <c r="AL61" s="65">
        <f>IF(AND(Data!$B59=DataOdafim!AL$1,DataOdafim!$A61=Data!$A59),Data!$H59,0)</f>
        <v>0</v>
      </c>
      <c r="AM61" s="65">
        <f>IF(AND(Data!$B59=DataOdafim!AM$1,DataOdafim!$A61=Data!$A59),Data!$H59,0)</f>
        <v>0</v>
      </c>
      <c r="AN61" s="65">
        <f>IF(AND(Data!$B59=DataOdafim!AN$1,DataOdafim!$A61=Data!$A59),Data!$H59,0)</f>
        <v>0</v>
      </c>
      <c r="AO61" s="65">
        <f>IF(AND(Data!$B59=DataOdafim!AO$1,DataOdafim!$A61=Data!$A59),Data!$H59,0)</f>
        <v>0</v>
      </c>
      <c r="AP61" s="65">
        <f>IF(AND(Data!$B59=DataOdafim!AP$1,DataOdafim!$A61=Data!$A59),Data!$H59,0)</f>
        <v>0</v>
      </c>
      <c r="AQ61" s="65">
        <f>IF(AND(Data!$B59=DataOdafim!AQ$1,DataOdafim!$A61=Data!$A59),Data!$H59,0)</f>
        <v>0</v>
      </c>
      <c r="AR61" s="65">
        <f>IF(AND(Data!$B59=DataOdafim!AR$1,DataOdafim!$A61=Data!$A59),Data!$H59,0)</f>
        <v>0</v>
      </c>
      <c r="AS61" s="65">
        <f>IF(AND(Data!$B59=DataOdafim!AS$1,DataOdafim!$A61=Data!$A59),Data!$H59,0)</f>
        <v>0</v>
      </c>
      <c r="AT61" s="65">
        <f>IF(AND(Data!$B59=DataOdafim!AT$1,DataOdafim!$A61=Data!$A59),Data!$H59,0)</f>
        <v>0</v>
      </c>
      <c r="AU61" s="65">
        <f>IF(AND(Data!$B59=DataOdafim!AU$1,DataOdafim!$A61=Data!$A59),Data!$H59,0)</f>
        <v>0</v>
      </c>
      <c r="AV61" s="65">
        <f>IF(AND(Data!$B59=DataOdafim!AV$1,DataOdafim!$A61=Data!$A59),Data!$H59,0)</f>
        <v>0</v>
      </c>
      <c r="AW61" s="65">
        <f>IF(AND(Data!$B59=DataOdafim!AW$1,DataOdafim!$A61=Data!$A59),Data!$H59,0)</f>
        <v>0</v>
      </c>
      <c r="AX61" s="65">
        <f>IF(AND(Data!$B59=DataOdafim!AX$1,DataOdafim!$A61=Data!$A59),Data!$H59,0)</f>
        <v>0</v>
      </c>
      <c r="AY61" s="65">
        <f>IF(AND(Data!$B59=DataOdafim!AY$1,DataOdafim!$A61=Data!$A59),Data!$H59,0)</f>
        <v>0</v>
      </c>
      <c r="AZ61" s="65">
        <f>IF(AND(Data!$B59=DataOdafim!AZ$1,DataOdafim!$A61=Data!$A59),Data!$H59,0)</f>
        <v>0</v>
      </c>
      <c r="BA61" s="65">
        <f>IF(AND(Data!$B59=DataOdafim!BA$1,DataOdafim!$A61=Data!$A59),Data!$H59,0)</f>
        <v>0</v>
      </c>
      <c r="BB61" s="65">
        <f>IF(AND(Data!$B59=DataOdafim!BB$1,DataOdafim!$A61=Data!$A59),Data!$H59,0)</f>
        <v>0</v>
      </c>
      <c r="BC61" s="65">
        <f>IF(AND(Data!$B59=DataOdafim!BC$1,DataOdafim!$A61=Data!$A59),Data!$H59,0)</f>
        <v>0</v>
      </c>
      <c r="BD61" s="65">
        <f>IF(AND(Data!$B59=DataOdafim!BD$1,DataOdafim!$A61=Data!$A59),Data!$H59,0)</f>
        <v>0</v>
      </c>
      <c r="BE61" s="65">
        <f>IF(AND(Data!$B59=DataOdafim!BE$1,DataOdafim!$A61=Data!$A59),Data!$H59,0)</f>
        <v>0</v>
      </c>
      <c r="BF61" s="65">
        <f>IF(AND(Data!$B59=DataOdafim!BF$1,DataOdafim!$A61=Data!$A59),Data!$H59,0)</f>
        <v>0</v>
      </c>
      <c r="BG61" s="65">
        <f>IF(AND(Data!$B59=DataOdafim!BG$1,DataOdafim!$A61=Data!$A59),Data!$H59,0)</f>
        <v>0</v>
      </c>
      <c r="BH61" s="65">
        <f>IF(AND(Data!$B59=DataOdafim!BH$1,DataOdafim!$A61=Data!$A59),Data!$H59,0)</f>
        <v>0</v>
      </c>
      <c r="BI61" s="65">
        <f>IF(AND(Data!$B59=DataOdafim!BI$1,DataOdafim!$A61=Data!$A59),Data!$H59,0)</f>
        <v>0</v>
      </c>
      <c r="BJ61" s="65">
        <f>IF(AND(Data!$B59=DataOdafim!BJ$1,DataOdafim!$A61=Data!$A59),Data!$H59,0)</f>
        <v>0</v>
      </c>
    </row>
    <row r="62" spans="1:62" ht="15" x14ac:dyDescent="0.25">
      <c r="A62" s="62">
        <v>59</v>
      </c>
      <c r="B62" s="64">
        <f>VLOOKUP(A62,Data!A:G,5,FALSE)</f>
        <v>0</v>
      </c>
      <c r="C62" s="65">
        <f>IF(AND(Data!$B60=DataOdafim!C$1,DataOdafim!$A62=Data!$A60),Data!$H60,0)</f>
        <v>0</v>
      </c>
      <c r="D62" s="65">
        <f>IF(AND(Data!$B60=DataOdafim!D$1,DataOdafim!$A62=Data!$A60),Data!$H60,0)</f>
        <v>0</v>
      </c>
      <c r="E62" s="65">
        <f>IF(AND(Data!$B60=DataOdafim!E$1,DataOdafim!$A62=Data!$A60),Data!$H60,0)</f>
        <v>0</v>
      </c>
      <c r="F62" s="65">
        <f>IF(AND(Data!$B60=DataOdafim!F$1,DataOdafim!$A62=Data!$A60),Data!$H60,0)</f>
        <v>0</v>
      </c>
      <c r="G62" s="65">
        <f>IF(AND(Data!$B60=DataOdafim!G$1,DataOdafim!$A62=Data!$A60),Data!$H60,0)</f>
        <v>0</v>
      </c>
      <c r="H62" s="65">
        <f>IF(AND(Data!$B60=DataOdafim!H$1,DataOdafim!$A62=Data!$A60),Data!$H60,0)</f>
        <v>0</v>
      </c>
      <c r="I62" s="65">
        <f>IF(AND(Data!$B60=DataOdafim!I$1,DataOdafim!$A62=Data!$A60),Data!$H60,0)</f>
        <v>0</v>
      </c>
      <c r="J62" s="65">
        <f>IF(AND(Data!$B60=DataOdafim!J$1,DataOdafim!$A62=Data!$A60),Data!$H60,0)</f>
        <v>0</v>
      </c>
      <c r="K62" s="65">
        <f>IF(AND(Data!$B60=DataOdafim!K$1,DataOdafim!$A62=Data!$A60),Data!$H60,0)</f>
        <v>0</v>
      </c>
      <c r="L62" s="65">
        <f>IF(AND(Data!$B60=DataOdafim!L$1,DataOdafim!$A62=Data!$A60),Data!$H60,0)</f>
        <v>0</v>
      </c>
      <c r="M62" s="65">
        <f>IF(AND(Data!$B60=DataOdafim!M$1,DataOdafim!$A62=Data!$A60),Data!$H60,0)</f>
        <v>0</v>
      </c>
      <c r="N62" s="65">
        <f>IF(AND(Data!$B60=DataOdafim!N$1,DataOdafim!$A62=Data!$A60),Data!$H60,0)</f>
        <v>0</v>
      </c>
      <c r="O62" s="65">
        <f>IF(AND(Data!$B60=DataOdafim!O$1,DataOdafim!$A62=Data!$A60),Data!$H60,0)</f>
        <v>0</v>
      </c>
      <c r="P62" s="65">
        <f>IF(AND(Data!$B60=DataOdafim!P$1,DataOdafim!$A62=Data!$A60),Data!$H60,0)</f>
        <v>0</v>
      </c>
      <c r="Q62" s="65">
        <f>IF(AND(Data!$B60=DataOdafim!Q$1,DataOdafim!$A62=Data!$A60),Data!$H60,0)</f>
        <v>0</v>
      </c>
      <c r="R62" s="65">
        <f>IF(AND(Data!$B60=DataOdafim!R$1,DataOdafim!$A62=Data!$A60),Data!$H60,0)</f>
        <v>0</v>
      </c>
      <c r="S62" s="65">
        <f>IF(AND(Data!$B60=DataOdafim!S$1,DataOdafim!$A62=Data!$A60),Data!$H60,0)</f>
        <v>0</v>
      </c>
      <c r="T62" s="65">
        <f>IF(AND(Data!$B60=DataOdafim!T$1,DataOdafim!$A62=Data!$A60),Data!$H60,0)</f>
        <v>0</v>
      </c>
      <c r="U62" s="65">
        <f>IF(AND(Data!$B60=DataOdafim!U$1,DataOdafim!$A62=Data!$A60),Data!$H60,0)</f>
        <v>0</v>
      </c>
      <c r="V62" s="65">
        <f>IF(AND(Data!$B60=DataOdafim!V$1,DataOdafim!$A62=Data!$A60),Data!$H60,0)</f>
        <v>0</v>
      </c>
      <c r="W62" s="65">
        <f>IF(AND(Data!$B60=DataOdafim!W$1,DataOdafim!$A62=Data!$A60),Data!$H60,0)</f>
        <v>0</v>
      </c>
      <c r="X62" s="65">
        <f>IF(AND(Data!$B60=DataOdafim!X$1,DataOdafim!$A62=Data!$A60),Data!$H60,0)</f>
        <v>0</v>
      </c>
      <c r="Y62" s="65">
        <f>IF(AND(Data!$B60=DataOdafim!Y$1,DataOdafim!$A62=Data!$A60),Data!$H60,0)</f>
        <v>0</v>
      </c>
      <c r="Z62" s="65">
        <f>IF(AND(Data!$B60=DataOdafim!Z$1,DataOdafim!$A62=Data!$A60),Data!$H60,0)</f>
        <v>0</v>
      </c>
      <c r="AA62" s="65">
        <f>IF(AND(Data!$B60=DataOdafim!AA$1,DataOdafim!$A62=Data!$A60),Data!$H60,0)</f>
        <v>0</v>
      </c>
      <c r="AB62" s="65">
        <f>IF(AND(Data!$B60=DataOdafim!AB$1,DataOdafim!$A62=Data!$A60),Data!$H60,0)</f>
        <v>0</v>
      </c>
      <c r="AC62" s="65">
        <f>IF(AND(Data!$B60=DataOdafim!AC$1,DataOdafim!$A62=Data!$A60),Data!$H60,0)</f>
        <v>0</v>
      </c>
      <c r="AD62" s="65">
        <f>IF(AND(Data!$B60=DataOdafim!AD$1,DataOdafim!$A62=Data!$A60),Data!$H60,0)</f>
        <v>0</v>
      </c>
      <c r="AE62" s="65">
        <f>IF(AND(Data!$B60=DataOdafim!AE$1,DataOdafim!$A62=Data!$A60),Data!$H60,0)</f>
        <v>0</v>
      </c>
      <c r="AF62" s="65">
        <f>IF(AND(Data!$B60=DataOdafim!AF$1,DataOdafim!$A62=Data!$A60),Data!$H60,0)</f>
        <v>0</v>
      </c>
      <c r="AG62" s="65">
        <f>IF(AND(Data!$B60=DataOdafim!AG$1,DataOdafim!$A62=Data!$A60),Data!$H60,0)</f>
        <v>0</v>
      </c>
      <c r="AH62" s="65">
        <f>IF(AND(Data!$B60=DataOdafim!AH$1,DataOdafim!$A62=Data!$A60),Data!$H60,0)</f>
        <v>0</v>
      </c>
      <c r="AI62" s="65">
        <f>IF(AND(Data!$B60=DataOdafim!AI$1,DataOdafim!$A62=Data!$A60),Data!$H60,0)</f>
        <v>0</v>
      </c>
      <c r="AJ62" s="65">
        <f>IF(AND(Data!$B60=DataOdafim!AJ$1,DataOdafim!$A62=Data!$A60),Data!$H60,0)</f>
        <v>0</v>
      </c>
      <c r="AK62" s="65">
        <f>IF(AND(Data!$B60=DataOdafim!AK$1,DataOdafim!$A62=Data!$A60),Data!$H60,0)</f>
        <v>0</v>
      </c>
      <c r="AL62" s="65">
        <f>IF(AND(Data!$B60=DataOdafim!AL$1,DataOdafim!$A62=Data!$A60),Data!$H60,0)</f>
        <v>0</v>
      </c>
      <c r="AM62" s="65">
        <f>IF(AND(Data!$B60=DataOdafim!AM$1,DataOdafim!$A62=Data!$A60),Data!$H60,0)</f>
        <v>0</v>
      </c>
      <c r="AN62" s="65">
        <f>IF(AND(Data!$B60=DataOdafim!AN$1,DataOdafim!$A62=Data!$A60),Data!$H60,0)</f>
        <v>0</v>
      </c>
      <c r="AO62" s="65">
        <f>IF(AND(Data!$B60=DataOdafim!AO$1,DataOdafim!$A62=Data!$A60),Data!$H60,0)</f>
        <v>0</v>
      </c>
      <c r="AP62" s="65">
        <f>IF(AND(Data!$B60=DataOdafim!AP$1,DataOdafim!$A62=Data!$A60),Data!$H60,0)</f>
        <v>0</v>
      </c>
      <c r="AQ62" s="65">
        <f>IF(AND(Data!$B60=DataOdafim!AQ$1,DataOdafim!$A62=Data!$A60),Data!$H60,0)</f>
        <v>0</v>
      </c>
      <c r="AR62" s="65">
        <f>IF(AND(Data!$B60=DataOdafim!AR$1,DataOdafim!$A62=Data!$A60),Data!$H60,0)</f>
        <v>0</v>
      </c>
      <c r="AS62" s="65">
        <f>IF(AND(Data!$B60=DataOdafim!AS$1,DataOdafim!$A62=Data!$A60),Data!$H60,0)</f>
        <v>0</v>
      </c>
      <c r="AT62" s="65">
        <f>IF(AND(Data!$B60=DataOdafim!AT$1,DataOdafim!$A62=Data!$A60),Data!$H60,0)</f>
        <v>0</v>
      </c>
      <c r="AU62" s="65">
        <f>IF(AND(Data!$B60=DataOdafim!AU$1,DataOdafim!$A62=Data!$A60),Data!$H60,0)</f>
        <v>0</v>
      </c>
      <c r="AV62" s="65">
        <f>IF(AND(Data!$B60=DataOdafim!AV$1,DataOdafim!$A62=Data!$A60),Data!$H60,0)</f>
        <v>0</v>
      </c>
      <c r="AW62" s="65">
        <f>IF(AND(Data!$B60=DataOdafim!AW$1,DataOdafim!$A62=Data!$A60),Data!$H60,0)</f>
        <v>0</v>
      </c>
      <c r="AX62" s="65">
        <f>IF(AND(Data!$B60=DataOdafim!AX$1,DataOdafim!$A62=Data!$A60),Data!$H60,0)</f>
        <v>0</v>
      </c>
      <c r="AY62" s="65">
        <f>IF(AND(Data!$B60=DataOdafim!AY$1,DataOdafim!$A62=Data!$A60),Data!$H60,0)</f>
        <v>0</v>
      </c>
      <c r="AZ62" s="65">
        <f>IF(AND(Data!$B60=DataOdafim!AZ$1,DataOdafim!$A62=Data!$A60),Data!$H60,0)</f>
        <v>0</v>
      </c>
      <c r="BA62" s="65">
        <f>IF(AND(Data!$B60=DataOdafim!BA$1,DataOdafim!$A62=Data!$A60),Data!$H60,0)</f>
        <v>0</v>
      </c>
      <c r="BB62" s="65">
        <f>IF(AND(Data!$B60=DataOdafim!BB$1,DataOdafim!$A62=Data!$A60),Data!$H60,0)</f>
        <v>0</v>
      </c>
      <c r="BC62" s="65">
        <f>IF(AND(Data!$B60=DataOdafim!BC$1,DataOdafim!$A62=Data!$A60),Data!$H60,0)</f>
        <v>0</v>
      </c>
      <c r="BD62" s="65">
        <f>IF(AND(Data!$B60=DataOdafim!BD$1,DataOdafim!$A62=Data!$A60),Data!$H60,0)</f>
        <v>0</v>
      </c>
      <c r="BE62" s="65">
        <f>IF(AND(Data!$B60=DataOdafim!BE$1,DataOdafim!$A62=Data!$A60),Data!$H60,0)</f>
        <v>0</v>
      </c>
      <c r="BF62" s="65">
        <f>IF(AND(Data!$B60=DataOdafim!BF$1,DataOdafim!$A62=Data!$A60),Data!$H60,0)</f>
        <v>0</v>
      </c>
      <c r="BG62" s="65">
        <f>IF(AND(Data!$B60=DataOdafim!BG$1,DataOdafim!$A62=Data!$A60),Data!$H60,0)</f>
        <v>0</v>
      </c>
      <c r="BH62" s="65">
        <f>IF(AND(Data!$B60=DataOdafim!BH$1,DataOdafim!$A62=Data!$A60),Data!$H60,0)</f>
        <v>0</v>
      </c>
      <c r="BI62" s="65">
        <f>IF(AND(Data!$B60=DataOdafim!BI$1,DataOdafim!$A62=Data!$A60),Data!$H60,0)</f>
        <v>0</v>
      </c>
      <c r="BJ62" s="65">
        <f>IF(AND(Data!$B60=DataOdafim!BJ$1,DataOdafim!$A62=Data!$A60),Data!$H60,0)</f>
        <v>0</v>
      </c>
    </row>
    <row r="63" spans="1:62" ht="15" x14ac:dyDescent="0.25">
      <c r="A63" s="62">
        <v>60</v>
      </c>
      <c r="B63" s="64">
        <f>VLOOKUP(A63,Data!A:G,5,FALSE)</f>
        <v>0</v>
      </c>
      <c r="C63" s="65">
        <f>IF(AND(Data!$B61=DataOdafim!C$1,DataOdafim!$A63=Data!$A61),Data!$H61,0)</f>
        <v>0</v>
      </c>
      <c r="D63" s="65">
        <f>IF(AND(Data!$B61=DataOdafim!D$1,DataOdafim!$A63=Data!$A61),Data!$H61,0)</f>
        <v>0</v>
      </c>
      <c r="E63" s="65">
        <f>IF(AND(Data!$B61=DataOdafim!E$1,DataOdafim!$A63=Data!$A61),Data!$H61,0)</f>
        <v>0</v>
      </c>
      <c r="F63" s="65">
        <f>IF(AND(Data!$B61=DataOdafim!F$1,DataOdafim!$A63=Data!$A61),Data!$H61,0)</f>
        <v>0</v>
      </c>
      <c r="G63" s="65">
        <f>IF(AND(Data!$B61=DataOdafim!G$1,DataOdafim!$A63=Data!$A61),Data!$H61,0)</f>
        <v>0</v>
      </c>
      <c r="H63" s="65">
        <f>IF(AND(Data!$B61=DataOdafim!H$1,DataOdafim!$A63=Data!$A61),Data!$H61,0)</f>
        <v>0</v>
      </c>
      <c r="I63" s="65">
        <f>IF(AND(Data!$B61=DataOdafim!I$1,DataOdafim!$A63=Data!$A61),Data!$H61,0)</f>
        <v>0</v>
      </c>
      <c r="J63" s="65">
        <f>IF(AND(Data!$B61=DataOdafim!J$1,DataOdafim!$A63=Data!$A61),Data!$H61,0)</f>
        <v>0</v>
      </c>
      <c r="K63" s="65">
        <f>IF(AND(Data!$B61=DataOdafim!K$1,DataOdafim!$A63=Data!$A61),Data!$H61,0)</f>
        <v>0</v>
      </c>
      <c r="L63" s="65">
        <f>IF(AND(Data!$B61=DataOdafim!L$1,DataOdafim!$A63=Data!$A61),Data!$H61,0)</f>
        <v>0</v>
      </c>
      <c r="M63" s="65">
        <f>IF(AND(Data!$B61=DataOdafim!M$1,DataOdafim!$A63=Data!$A61),Data!$H61,0)</f>
        <v>0</v>
      </c>
      <c r="N63" s="65">
        <f>IF(AND(Data!$B61=DataOdafim!N$1,DataOdafim!$A63=Data!$A61),Data!$H61,0)</f>
        <v>0</v>
      </c>
      <c r="O63" s="65">
        <f>IF(AND(Data!$B61=DataOdafim!O$1,DataOdafim!$A63=Data!$A61),Data!$H61,0)</f>
        <v>0</v>
      </c>
      <c r="P63" s="65">
        <f>IF(AND(Data!$B61=DataOdafim!P$1,DataOdafim!$A63=Data!$A61),Data!$H61,0)</f>
        <v>0</v>
      </c>
      <c r="Q63" s="65">
        <f>IF(AND(Data!$B61=DataOdafim!Q$1,DataOdafim!$A63=Data!$A61),Data!$H61,0)</f>
        <v>0</v>
      </c>
      <c r="R63" s="65">
        <f>IF(AND(Data!$B61=DataOdafim!R$1,DataOdafim!$A63=Data!$A61),Data!$H61,0)</f>
        <v>0</v>
      </c>
      <c r="S63" s="65">
        <f>IF(AND(Data!$B61=DataOdafim!S$1,DataOdafim!$A63=Data!$A61),Data!$H61,0)</f>
        <v>0</v>
      </c>
      <c r="T63" s="65">
        <f>IF(AND(Data!$B61=DataOdafim!T$1,DataOdafim!$A63=Data!$A61),Data!$H61,0)</f>
        <v>0</v>
      </c>
      <c r="U63" s="65">
        <f>IF(AND(Data!$B61=DataOdafim!U$1,DataOdafim!$A63=Data!$A61),Data!$H61,0)</f>
        <v>0</v>
      </c>
      <c r="V63" s="65">
        <f>IF(AND(Data!$B61=DataOdafim!V$1,DataOdafim!$A63=Data!$A61),Data!$H61,0)</f>
        <v>0</v>
      </c>
      <c r="W63" s="65">
        <f>IF(AND(Data!$B61=DataOdafim!W$1,DataOdafim!$A63=Data!$A61),Data!$H61,0)</f>
        <v>0</v>
      </c>
      <c r="X63" s="65">
        <f>IF(AND(Data!$B61=DataOdafim!X$1,DataOdafim!$A63=Data!$A61),Data!$H61,0)</f>
        <v>0</v>
      </c>
      <c r="Y63" s="65">
        <f>IF(AND(Data!$B61=DataOdafim!Y$1,DataOdafim!$A63=Data!$A61),Data!$H61,0)</f>
        <v>0</v>
      </c>
      <c r="Z63" s="65">
        <f>IF(AND(Data!$B61=DataOdafim!Z$1,DataOdafim!$A63=Data!$A61),Data!$H61,0)</f>
        <v>0</v>
      </c>
      <c r="AA63" s="65">
        <f>IF(AND(Data!$B61=DataOdafim!AA$1,DataOdafim!$A63=Data!$A61),Data!$H61,0)</f>
        <v>0</v>
      </c>
      <c r="AB63" s="65">
        <f>IF(AND(Data!$B61=DataOdafim!AB$1,DataOdafim!$A63=Data!$A61),Data!$H61,0)</f>
        <v>0</v>
      </c>
      <c r="AC63" s="65">
        <f>IF(AND(Data!$B61=DataOdafim!AC$1,DataOdafim!$A63=Data!$A61),Data!$H61,0)</f>
        <v>0</v>
      </c>
      <c r="AD63" s="65">
        <f>IF(AND(Data!$B61=DataOdafim!AD$1,DataOdafim!$A63=Data!$A61),Data!$H61,0)</f>
        <v>0</v>
      </c>
      <c r="AE63" s="65">
        <f>IF(AND(Data!$B61=DataOdafim!AE$1,DataOdafim!$A63=Data!$A61),Data!$H61,0)</f>
        <v>0</v>
      </c>
      <c r="AF63" s="65">
        <f>IF(AND(Data!$B61=DataOdafim!AF$1,DataOdafim!$A63=Data!$A61),Data!$H61,0)</f>
        <v>0</v>
      </c>
      <c r="AG63" s="65">
        <f>IF(AND(Data!$B61=DataOdafim!AG$1,DataOdafim!$A63=Data!$A61),Data!$H61,0)</f>
        <v>0</v>
      </c>
      <c r="AH63" s="65">
        <f>IF(AND(Data!$B61=DataOdafim!AH$1,DataOdafim!$A63=Data!$A61),Data!$H61,0)</f>
        <v>0</v>
      </c>
      <c r="AI63" s="65">
        <f>IF(AND(Data!$B61=DataOdafim!AI$1,DataOdafim!$A63=Data!$A61),Data!$H61,0)</f>
        <v>0</v>
      </c>
      <c r="AJ63" s="65">
        <f>IF(AND(Data!$B61=DataOdafim!AJ$1,DataOdafim!$A63=Data!$A61),Data!$H61,0)</f>
        <v>0</v>
      </c>
      <c r="AK63" s="65">
        <f>IF(AND(Data!$B61=DataOdafim!AK$1,DataOdafim!$A63=Data!$A61),Data!$H61,0)</f>
        <v>0</v>
      </c>
      <c r="AL63" s="65">
        <f>IF(AND(Data!$B61=DataOdafim!AL$1,DataOdafim!$A63=Data!$A61),Data!$H61,0)</f>
        <v>0</v>
      </c>
      <c r="AM63" s="65">
        <f>IF(AND(Data!$B61=DataOdafim!AM$1,DataOdafim!$A63=Data!$A61),Data!$H61,0)</f>
        <v>0</v>
      </c>
      <c r="AN63" s="65">
        <f>IF(AND(Data!$B61=DataOdafim!AN$1,DataOdafim!$A63=Data!$A61),Data!$H61,0)</f>
        <v>0</v>
      </c>
      <c r="AO63" s="65">
        <f>IF(AND(Data!$B61=DataOdafim!AO$1,DataOdafim!$A63=Data!$A61),Data!$H61,0)</f>
        <v>0</v>
      </c>
      <c r="AP63" s="65">
        <f>IF(AND(Data!$B61=DataOdafim!AP$1,DataOdafim!$A63=Data!$A61),Data!$H61,0)</f>
        <v>0</v>
      </c>
      <c r="AQ63" s="65">
        <f>IF(AND(Data!$B61=DataOdafim!AQ$1,DataOdafim!$A63=Data!$A61),Data!$H61,0)</f>
        <v>0</v>
      </c>
      <c r="AR63" s="65">
        <f>IF(AND(Data!$B61=DataOdafim!AR$1,DataOdafim!$A63=Data!$A61),Data!$H61,0)</f>
        <v>0</v>
      </c>
      <c r="AS63" s="65">
        <f>IF(AND(Data!$B61=DataOdafim!AS$1,DataOdafim!$A63=Data!$A61),Data!$H61,0)</f>
        <v>0</v>
      </c>
      <c r="AT63" s="65">
        <f>IF(AND(Data!$B61=DataOdafim!AT$1,DataOdafim!$A63=Data!$A61),Data!$H61,0)</f>
        <v>0</v>
      </c>
      <c r="AU63" s="65">
        <f>IF(AND(Data!$B61=DataOdafim!AU$1,DataOdafim!$A63=Data!$A61),Data!$H61,0)</f>
        <v>0</v>
      </c>
      <c r="AV63" s="65">
        <f>IF(AND(Data!$B61=DataOdafim!AV$1,DataOdafim!$A63=Data!$A61),Data!$H61,0)</f>
        <v>0</v>
      </c>
      <c r="AW63" s="65">
        <f>IF(AND(Data!$B61=DataOdafim!AW$1,DataOdafim!$A63=Data!$A61),Data!$H61,0)</f>
        <v>0</v>
      </c>
      <c r="AX63" s="65">
        <f>IF(AND(Data!$B61=DataOdafim!AX$1,DataOdafim!$A63=Data!$A61),Data!$H61,0)</f>
        <v>0</v>
      </c>
      <c r="AY63" s="65">
        <f>IF(AND(Data!$B61=DataOdafim!AY$1,DataOdafim!$A63=Data!$A61),Data!$H61,0)</f>
        <v>0</v>
      </c>
      <c r="AZ63" s="65">
        <f>IF(AND(Data!$B61=DataOdafim!AZ$1,DataOdafim!$A63=Data!$A61),Data!$H61,0)</f>
        <v>0</v>
      </c>
      <c r="BA63" s="65">
        <f>IF(AND(Data!$B61=DataOdafim!BA$1,DataOdafim!$A63=Data!$A61),Data!$H61,0)</f>
        <v>0</v>
      </c>
      <c r="BB63" s="65">
        <f>IF(AND(Data!$B61=DataOdafim!BB$1,DataOdafim!$A63=Data!$A61),Data!$H61,0)</f>
        <v>0</v>
      </c>
      <c r="BC63" s="65">
        <f>IF(AND(Data!$B61=DataOdafim!BC$1,DataOdafim!$A63=Data!$A61),Data!$H61,0)</f>
        <v>0</v>
      </c>
      <c r="BD63" s="65">
        <f>IF(AND(Data!$B61=DataOdafim!BD$1,DataOdafim!$A63=Data!$A61),Data!$H61,0)</f>
        <v>0</v>
      </c>
      <c r="BE63" s="65">
        <f>IF(AND(Data!$B61=DataOdafim!BE$1,DataOdafim!$A63=Data!$A61),Data!$H61,0)</f>
        <v>0</v>
      </c>
      <c r="BF63" s="65">
        <f>IF(AND(Data!$B61=DataOdafim!BF$1,DataOdafim!$A63=Data!$A61),Data!$H61,0)</f>
        <v>0</v>
      </c>
      <c r="BG63" s="65">
        <f>IF(AND(Data!$B61=DataOdafim!BG$1,DataOdafim!$A63=Data!$A61),Data!$H61,0)</f>
        <v>0</v>
      </c>
      <c r="BH63" s="65">
        <f>IF(AND(Data!$B61=DataOdafim!BH$1,DataOdafim!$A63=Data!$A61),Data!$H61,0)</f>
        <v>0</v>
      </c>
      <c r="BI63" s="65">
        <f>IF(AND(Data!$B61=DataOdafim!BI$1,DataOdafim!$A63=Data!$A61),Data!$H61,0)</f>
        <v>0</v>
      </c>
      <c r="BJ63" s="65">
        <f>IF(AND(Data!$B61=DataOdafim!BJ$1,DataOdafim!$A63=Data!$A61),Data!$H61,0)</f>
        <v>0</v>
      </c>
    </row>
  </sheetData>
  <sheetProtection algorithmName="SHA-512" hashValue="6VgTHDeLRALR/lAakepBYc+yEb7kRzLNsgQPtoZxduX6lHVk4PhdyCuvlCG4aroh4kzAg3uTproy9tX5d8QUKw==" saltValue="t45AWooMCVt9NIpdATeDLg==" spinCount="100000" sheet="1" objects="1" scenarios="1"/>
  <protectedRanges>
    <protectedRange algorithmName="SHA-512" hashValue="0wvm9Tixyu3atBP3SbnbK63n1juQFg8nD/y4+O/VmqtJxabwxNw+V3DLcbBfsaMlLA1YkNwPw29dbMDl1Dg/lw==" saltValue="h2cnfhyPkXDS4xa7OPXumA==" spinCount="100000" sqref="C2:BJ2" name="שמות הסכמי העודפים"/>
  </protectedRanges>
  <dataConsolidate/>
  <conditionalFormatting sqref="C4:BJ63">
    <cfRule type="cellIs" dxfId="18" priority="2" operator="greaterThan">
      <formula>0</formula>
    </cfRule>
  </conditionalFormatting>
  <conditionalFormatting sqref="C3:BJ3">
    <cfRule type="cellIs" dxfId="17" priority="1" operator="greater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J63"/>
  <sheetViews>
    <sheetView rightToLeft="1" workbookViewId="0">
      <pane xSplit="2" ySplit="3" topLeftCell="C4" activePane="bottomRight" state="frozen"/>
      <selection activeCell="N6" sqref="N6"/>
      <selection pane="topRight" activeCell="N6" sqref="N6"/>
      <selection pane="bottomLeft" activeCell="N6" sqref="N6"/>
      <selection pane="bottomRight" activeCell="J24" sqref="J24"/>
    </sheetView>
  </sheetViews>
  <sheetFormatPr defaultColWidth="8.625" defaultRowHeight="14.25" x14ac:dyDescent="0.2"/>
  <cols>
    <col min="1" max="5" width="8.625" style="95"/>
    <col min="6" max="6" width="10.875" style="95" bestFit="1" customWidth="1"/>
    <col min="7" max="16384" width="8.625" style="95"/>
  </cols>
  <sheetData>
    <row r="1" spans="1:62" ht="15" x14ac:dyDescent="0.25">
      <c r="A1" s="96"/>
      <c r="B1" s="64" t="s">
        <v>80</v>
      </c>
      <c r="C1" s="64">
        <v>1</v>
      </c>
      <c r="D1" s="64">
        <v>2</v>
      </c>
      <c r="E1" s="64">
        <v>3</v>
      </c>
      <c r="F1" s="64">
        <v>4</v>
      </c>
      <c r="G1" s="64">
        <v>5</v>
      </c>
      <c r="H1" s="64">
        <v>6</v>
      </c>
      <c r="I1" s="64">
        <v>7</v>
      </c>
      <c r="J1" s="64">
        <v>8</v>
      </c>
      <c r="K1" s="64">
        <v>9</v>
      </c>
      <c r="L1" s="64">
        <v>10</v>
      </c>
      <c r="M1" s="64">
        <v>11</v>
      </c>
      <c r="N1" s="64">
        <v>12</v>
      </c>
      <c r="O1" s="64">
        <v>13</v>
      </c>
      <c r="P1" s="64">
        <v>14</v>
      </c>
      <c r="Q1" s="64">
        <v>15</v>
      </c>
      <c r="R1" s="64">
        <v>16</v>
      </c>
      <c r="S1" s="64">
        <v>17</v>
      </c>
      <c r="T1" s="64">
        <v>18</v>
      </c>
      <c r="U1" s="64">
        <v>19</v>
      </c>
      <c r="V1" s="64">
        <v>20</v>
      </c>
      <c r="W1" s="64">
        <v>21</v>
      </c>
      <c r="X1" s="64">
        <v>22</v>
      </c>
      <c r="Y1" s="64">
        <v>23</v>
      </c>
      <c r="Z1" s="64">
        <v>24</v>
      </c>
      <c r="AA1" s="64">
        <v>25</v>
      </c>
      <c r="AB1" s="64">
        <v>26</v>
      </c>
      <c r="AC1" s="64">
        <v>27</v>
      </c>
      <c r="AD1" s="64">
        <v>28</v>
      </c>
      <c r="AE1" s="64">
        <v>29</v>
      </c>
      <c r="AF1" s="64">
        <v>30</v>
      </c>
      <c r="AG1" s="64">
        <v>31</v>
      </c>
      <c r="AH1" s="64">
        <v>32</v>
      </c>
      <c r="AI1" s="64">
        <v>33</v>
      </c>
      <c r="AJ1" s="64">
        <v>34</v>
      </c>
      <c r="AK1" s="64">
        <v>35</v>
      </c>
      <c r="AL1" s="64">
        <v>36</v>
      </c>
      <c r="AM1" s="64">
        <v>37</v>
      </c>
      <c r="AN1" s="64">
        <v>38</v>
      </c>
      <c r="AO1" s="64">
        <v>39</v>
      </c>
      <c r="AP1" s="64">
        <v>40</v>
      </c>
      <c r="AQ1" s="64">
        <v>41</v>
      </c>
      <c r="AR1" s="64">
        <v>42</v>
      </c>
      <c r="AS1" s="64">
        <v>43</v>
      </c>
      <c r="AT1" s="64">
        <v>44</v>
      </c>
      <c r="AU1" s="64">
        <v>45</v>
      </c>
      <c r="AV1" s="64">
        <v>46</v>
      </c>
      <c r="AW1" s="64">
        <v>47</v>
      </c>
      <c r="AX1" s="64">
        <v>48</v>
      </c>
      <c r="AY1" s="64">
        <v>49</v>
      </c>
      <c r="AZ1" s="64">
        <v>50</v>
      </c>
      <c r="BA1" s="64">
        <v>51</v>
      </c>
      <c r="BB1" s="64">
        <v>52</v>
      </c>
      <c r="BC1" s="64">
        <v>53</v>
      </c>
      <c r="BD1" s="64">
        <v>54</v>
      </c>
      <c r="BE1" s="64">
        <v>55</v>
      </c>
      <c r="BF1" s="64">
        <v>56</v>
      </c>
      <c r="BG1" s="64">
        <v>57</v>
      </c>
      <c r="BH1" s="64">
        <v>58</v>
      </c>
      <c r="BI1" s="64">
        <v>59</v>
      </c>
      <c r="BJ1" s="64">
        <v>60</v>
      </c>
    </row>
    <row r="2" spans="1:62" s="130" customFormat="1" ht="15" x14ac:dyDescent="0.2">
      <c r="A2" s="128"/>
      <c r="B2" s="62" t="s">
        <v>79</v>
      </c>
      <c r="C2" s="129" t="str">
        <f>HLOOKUP(C1,DataOdafim!1:2,2,FALSE)</f>
        <v>ליכוד - טב</v>
      </c>
      <c r="D2" s="129" t="str">
        <f>HLOOKUP(D1,DataOdafim!1:2,2,FALSE)</f>
        <v>ג - שס</v>
      </c>
      <c r="E2" s="129" t="str">
        <f>HLOOKUP(E1,DataOdafim!1:2,2,FALSE)</f>
        <v>ערביות</v>
      </c>
      <c r="F2" s="129" t="str">
        <f>HLOOKUP(F1,DataOdafim!1:2,2,FALSE)</f>
        <v>מרצ - העבודה</v>
      </c>
      <c r="G2" s="129" t="str">
        <f>HLOOKUP(G1,DataOdafim!1:2,2,FALSE)</f>
        <v>ליברמן - בנט</v>
      </c>
      <c r="H2" s="129" t="str">
        <f>HLOOKUP(H1,DataOdafim!1:2,2,FALSE)</f>
        <v>כחול לבן</v>
      </c>
      <c r="I2" s="129" t="str">
        <f>HLOOKUP(I1,DataOdafim!1:2,2,FALSE)</f>
        <v>כולנו</v>
      </c>
      <c r="J2" s="129" t="str">
        <f>HLOOKUP(J1,DataOdafim!1:2,2,FALSE)</f>
        <v>פייגלין</v>
      </c>
      <c r="K2" s="129" t="str">
        <f>HLOOKUP(K1,DataOdafim!1:2,2,FALSE)</f>
        <v>גשר</v>
      </c>
      <c r="L2" s="129" t="str">
        <f>HLOOKUP(L1,DataOdafim!1:2,2,FALSE)</f>
        <v>בט"ח</v>
      </c>
      <c r="M2" s="129" t="str">
        <f>HLOOKUP(M1,DataOdafim!1:2,2,FALSE)</f>
        <v>רע"ב</v>
      </c>
      <c r="N2" s="129" t="str">
        <f>HLOOKUP(N1,DataOdafim!1:2,2,FALSE)</f>
        <v>צדק חברתי</v>
      </c>
      <c r="O2" s="129" t="str">
        <f>HLOOKUP(O1,DataOdafim!1:2,2,FALSE)</f>
        <v>מגן</v>
      </c>
      <c r="P2" s="129" t="str">
        <f>HLOOKUP(P1,DataOdafim!1:2,2,FALSE)</f>
        <v>צדק לכל</v>
      </c>
      <c r="Q2" s="129" t="str">
        <f>HLOOKUP(Q1,DataOdafim!1:2,2,FALSE)</f>
        <v>צומת</v>
      </c>
      <c r="R2" s="129" t="str">
        <f>HLOOKUP(R1,DataOdafim!1:2,2,FALSE)</f>
        <v>ישר</v>
      </c>
      <c r="S2" s="129" t="str">
        <f>HLOOKUP(S1,DataOdafim!1:2,2,FALSE)</f>
        <v>זכויותינו בקולנו</v>
      </c>
      <c r="T2" s="129" t="str">
        <f>HLOOKUP(T1,DataOdafim!1:2,2,FALSE)</f>
        <v>ותיקים</v>
      </c>
      <c r="U2" s="129" t="str">
        <f>HLOOKUP(U1,DataOdafim!1:2,2,FALSE)</f>
        <v>כי"ח</v>
      </c>
      <c r="V2" s="129" t="str">
        <f>HLOOKUP(V1,DataOdafim!1:2,2,FALSE)</f>
        <v>פיראטים וננח</v>
      </c>
      <c r="W2" s="129" t="str">
        <f>HLOOKUP(W1,DataOdafim!1:2,2,FALSE)</f>
        <v>כולן/ם</v>
      </c>
      <c r="X2" s="129" t="str">
        <f>HLOOKUP(X1,DataOdafim!1:2,2,FALSE)</f>
        <v>א"י שלנו</v>
      </c>
      <c r="Y2" s="129">
        <f>HLOOKUP(Y1,DataOdafim!1:2,2,FALSE)</f>
        <v>0</v>
      </c>
      <c r="Z2" s="129" t="str">
        <f>HLOOKUP(Z1,DataOdafim!1:2,2,FALSE)</f>
        <v>מהתחלה</v>
      </c>
      <c r="AA2" s="129" t="str">
        <f>HLOOKUP(AA1,DataOdafim!1:2,2,FALSE)</f>
        <v>התקווה לשינוי</v>
      </c>
      <c r="AB2" s="129" t="str">
        <f>HLOOKUP(AB1,DataOdafim!1:2,2,FALSE)</f>
        <v>כלכלה ירוקה</v>
      </c>
      <c r="AC2" s="129" t="str">
        <f>HLOOKUP(AC1,DataOdafim!1:2,2,FALSE)</f>
        <v>חינוך</v>
      </c>
      <c r="AD2" s="129" t="str">
        <f>HLOOKUP(AD1,DataOdafim!1:2,2,FALSE)</f>
        <v>אחריות</v>
      </c>
      <c r="AE2" s="129" t="str">
        <f>HLOOKUP(AE1,DataOdafim!1:2,2,FALSE)</f>
        <v>כבוד האדם</v>
      </c>
      <c r="AF2" s="129" t="str">
        <f>HLOOKUP(AF1,DataOdafim!1:2,2,FALSE)</f>
        <v>שווים</v>
      </c>
      <c r="AG2" s="129" t="str">
        <f>HLOOKUP(AG1,DataOdafim!1:2,2,FALSE)</f>
        <v>מנהיגות חברתית</v>
      </c>
      <c r="AH2" s="129" t="str">
        <f>HLOOKUP(AH1,DataOdafim!1:2,2,FALSE)</f>
        <v>אני ואתה</v>
      </c>
      <c r="AI2" s="129" t="str">
        <f>HLOOKUP(AI1,DataOdafim!1:2,2,FALSE)</f>
        <v>הגוש התנכ"י</v>
      </c>
      <c r="AJ2" s="129" t="str">
        <f>HLOOKUP(AJ1,DataOdafim!1:2,2,FALSE)</f>
        <v>בני הברית</v>
      </c>
      <c r="AK2" s="129" t="str">
        <f>HLOOKUP(AK1,DataOdafim!1:2,2,FALSE)</f>
        <v>ברית עולם</v>
      </c>
      <c r="AL2" s="129" t="str">
        <f>HLOOKUP(AL1,DataOdafim!1:2,2,FALSE)</f>
        <v>הרפורמה</v>
      </c>
      <c r="AM2" s="129" t="str">
        <f>HLOOKUP(AM1,DataOdafim!1:2,2,FALSE)</f>
        <v>אופק חדש</v>
      </c>
      <c r="AN2" s="129" t="str">
        <f>HLOOKUP(AN1,DataOdafim!1:2,2,FALSE)</f>
        <v>יחד</v>
      </c>
      <c r="AO2" s="129">
        <f>HLOOKUP(AO1,DataOdafim!1:2,2,FALSE)</f>
        <v>0</v>
      </c>
      <c r="AP2" s="129">
        <f>HLOOKUP(AP1,DataOdafim!1:2,2,FALSE)</f>
        <v>0</v>
      </c>
      <c r="AQ2" s="129">
        <f>HLOOKUP(AQ1,DataOdafim!1:2,2,FALSE)</f>
        <v>0</v>
      </c>
      <c r="AR2" s="129">
        <f>HLOOKUP(AR1,DataOdafim!1:2,2,FALSE)</f>
        <v>0</v>
      </c>
      <c r="AS2" s="129">
        <f>HLOOKUP(AS1,DataOdafim!1:2,2,FALSE)</f>
        <v>0</v>
      </c>
      <c r="AT2" s="129">
        <f>HLOOKUP(AT1,DataOdafim!1:2,2,FALSE)</f>
        <v>0</v>
      </c>
      <c r="AU2" s="129">
        <f>HLOOKUP(AU1,DataOdafim!1:2,2,FALSE)</f>
        <v>0</v>
      </c>
      <c r="AV2" s="129">
        <f>HLOOKUP(AV1,DataOdafim!1:2,2,FALSE)</f>
        <v>0</v>
      </c>
      <c r="AW2" s="129">
        <f>HLOOKUP(AW1,DataOdafim!1:2,2,FALSE)</f>
        <v>0</v>
      </c>
      <c r="AX2" s="129">
        <f>HLOOKUP(AX1,DataOdafim!1:2,2,FALSE)</f>
        <v>0</v>
      </c>
      <c r="AY2" s="129">
        <f>HLOOKUP(AY1,DataOdafim!1:2,2,FALSE)</f>
        <v>0</v>
      </c>
      <c r="AZ2" s="129">
        <f>HLOOKUP(AZ1,DataOdafim!1:2,2,FALSE)</f>
        <v>0</v>
      </c>
      <c r="BA2" s="129">
        <f>HLOOKUP(BA1,DataOdafim!1:2,2,FALSE)</f>
        <v>0</v>
      </c>
      <c r="BB2" s="129">
        <f>HLOOKUP(BB1,DataOdafim!1:2,2,FALSE)</f>
        <v>0</v>
      </c>
      <c r="BC2" s="129">
        <f>HLOOKUP(BC1,DataOdafim!1:2,2,FALSE)</f>
        <v>0</v>
      </c>
      <c r="BD2" s="129">
        <f>HLOOKUP(BD1,DataOdafim!1:2,2,FALSE)</f>
        <v>0</v>
      </c>
      <c r="BE2" s="129">
        <f>HLOOKUP(BE1,DataOdafim!1:2,2,FALSE)</f>
        <v>0</v>
      </c>
      <c r="BF2" s="129">
        <f>HLOOKUP(BF1,DataOdafim!1:2,2,FALSE)</f>
        <v>0</v>
      </c>
      <c r="BG2" s="129">
        <f>HLOOKUP(BG1,DataOdafim!1:2,2,FALSE)</f>
        <v>0</v>
      </c>
      <c r="BH2" s="129">
        <f>HLOOKUP(BH1,DataOdafim!1:2,2,FALSE)</f>
        <v>0</v>
      </c>
      <c r="BI2" s="129">
        <f>HLOOKUP(BI1,DataOdafim!1:2,2,FALSE)</f>
        <v>0</v>
      </c>
      <c r="BJ2" s="129">
        <f>HLOOKUP(BJ1,DataOdafim!1:2,2,FALSE)</f>
        <v>0</v>
      </c>
    </row>
    <row r="3" spans="1:62" ht="15" x14ac:dyDescent="0.25">
      <c r="A3" s="96"/>
      <c r="B3" s="64" t="s">
        <v>84</v>
      </c>
      <c r="C3" s="64">
        <f t="shared" ref="C3:AH3" si="0">SUM(C4:C1048576)</f>
        <v>46</v>
      </c>
      <c r="D3" s="64">
        <f t="shared" si="0"/>
        <v>43</v>
      </c>
      <c r="E3" s="64">
        <f t="shared" si="0"/>
        <v>10</v>
      </c>
      <c r="F3" s="64">
        <f t="shared" si="0"/>
        <v>18</v>
      </c>
      <c r="G3" s="64">
        <f t="shared" si="0"/>
        <v>0</v>
      </c>
      <c r="H3" s="64">
        <f t="shared" si="0"/>
        <v>0</v>
      </c>
      <c r="I3" s="64">
        <f t="shared" si="0"/>
        <v>0</v>
      </c>
      <c r="J3" s="64">
        <f t="shared" si="0"/>
        <v>0</v>
      </c>
      <c r="K3" s="64">
        <f t="shared" si="0"/>
        <v>0</v>
      </c>
      <c r="L3" s="64">
        <f t="shared" si="0"/>
        <v>0</v>
      </c>
      <c r="M3" s="64">
        <f t="shared" si="0"/>
        <v>0</v>
      </c>
      <c r="N3" s="64">
        <f t="shared" si="0"/>
        <v>0</v>
      </c>
      <c r="O3" s="64">
        <f t="shared" si="0"/>
        <v>0</v>
      </c>
      <c r="P3" s="64">
        <f t="shared" si="0"/>
        <v>0</v>
      </c>
      <c r="Q3" s="64">
        <f t="shared" si="0"/>
        <v>0</v>
      </c>
      <c r="R3" s="64">
        <f t="shared" si="0"/>
        <v>0</v>
      </c>
      <c r="S3" s="64">
        <f t="shared" si="0"/>
        <v>0</v>
      </c>
      <c r="T3" s="64">
        <f t="shared" si="0"/>
        <v>0</v>
      </c>
      <c r="U3" s="64">
        <f t="shared" si="0"/>
        <v>0</v>
      </c>
      <c r="V3" s="64">
        <f t="shared" si="0"/>
        <v>0</v>
      </c>
      <c r="W3" s="64">
        <f t="shared" si="0"/>
        <v>0</v>
      </c>
      <c r="X3" s="64">
        <f t="shared" si="0"/>
        <v>0</v>
      </c>
      <c r="Y3" s="64">
        <f t="shared" si="0"/>
        <v>0</v>
      </c>
      <c r="Z3" s="64">
        <f t="shared" si="0"/>
        <v>0</v>
      </c>
      <c r="AA3" s="64">
        <f t="shared" si="0"/>
        <v>0</v>
      </c>
      <c r="AB3" s="64">
        <f t="shared" si="0"/>
        <v>0</v>
      </c>
      <c r="AC3" s="64">
        <f t="shared" si="0"/>
        <v>0</v>
      </c>
      <c r="AD3" s="64">
        <f t="shared" si="0"/>
        <v>0</v>
      </c>
      <c r="AE3" s="64">
        <f t="shared" si="0"/>
        <v>0</v>
      </c>
      <c r="AF3" s="64">
        <f t="shared" si="0"/>
        <v>0</v>
      </c>
      <c r="AG3" s="64">
        <f t="shared" si="0"/>
        <v>0</v>
      </c>
      <c r="AH3" s="64">
        <f t="shared" si="0"/>
        <v>0</v>
      </c>
      <c r="AI3" s="64">
        <f t="shared" ref="AI3:BJ3" si="1">SUM(AI4:AI1048576)</f>
        <v>0</v>
      </c>
      <c r="AJ3" s="64">
        <f t="shared" si="1"/>
        <v>0</v>
      </c>
      <c r="AK3" s="64">
        <f t="shared" si="1"/>
        <v>0</v>
      </c>
      <c r="AL3" s="64">
        <f t="shared" si="1"/>
        <v>0</v>
      </c>
      <c r="AM3" s="64">
        <f t="shared" si="1"/>
        <v>0</v>
      </c>
      <c r="AN3" s="64">
        <f t="shared" si="1"/>
        <v>0</v>
      </c>
      <c r="AO3" s="64">
        <f t="shared" si="1"/>
        <v>0</v>
      </c>
      <c r="AP3" s="64">
        <f t="shared" si="1"/>
        <v>0</v>
      </c>
      <c r="AQ3" s="64">
        <f t="shared" si="1"/>
        <v>0</v>
      </c>
      <c r="AR3" s="64">
        <f t="shared" si="1"/>
        <v>0</v>
      </c>
      <c r="AS3" s="64">
        <f t="shared" si="1"/>
        <v>0</v>
      </c>
      <c r="AT3" s="64">
        <f t="shared" si="1"/>
        <v>0</v>
      </c>
      <c r="AU3" s="64">
        <f t="shared" si="1"/>
        <v>0</v>
      </c>
      <c r="AV3" s="64">
        <f t="shared" si="1"/>
        <v>0</v>
      </c>
      <c r="AW3" s="64">
        <f t="shared" si="1"/>
        <v>0</v>
      </c>
      <c r="AX3" s="64">
        <f t="shared" si="1"/>
        <v>0</v>
      </c>
      <c r="AY3" s="64">
        <f t="shared" si="1"/>
        <v>0</v>
      </c>
      <c r="AZ3" s="64">
        <f t="shared" si="1"/>
        <v>0</v>
      </c>
      <c r="BA3" s="64">
        <f t="shared" si="1"/>
        <v>0</v>
      </c>
      <c r="BB3" s="64">
        <f t="shared" si="1"/>
        <v>0</v>
      </c>
      <c r="BC3" s="64">
        <f t="shared" si="1"/>
        <v>0</v>
      </c>
      <c r="BD3" s="64">
        <f t="shared" si="1"/>
        <v>0</v>
      </c>
      <c r="BE3" s="64">
        <f t="shared" si="1"/>
        <v>0</v>
      </c>
      <c r="BF3" s="64">
        <f t="shared" si="1"/>
        <v>0</v>
      </c>
      <c r="BG3" s="64">
        <f t="shared" si="1"/>
        <v>0</v>
      </c>
      <c r="BH3" s="64">
        <f t="shared" si="1"/>
        <v>0</v>
      </c>
      <c r="BI3" s="64">
        <f t="shared" si="1"/>
        <v>0</v>
      </c>
      <c r="BJ3" s="64">
        <f t="shared" si="1"/>
        <v>0</v>
      </c>
    </row>
    <row r="4" spans="1:62" ht="15" x14ac:dyDescent="0.25">
      <c r="A4" s="64">
        <v>1</v>
      </c>
      <c r="B4" s="64" t="str">
        <f>VLOOKUP(A4,Data!A:E,5,FALSE)</f>
        <v>ליכוד</v>
      </c>
      <c r="C4" s="66">
        <f>IF(AND(Data!$B2=DataOdafim_2!C$1,DataOdafim_2!$A4=Data!$A2),INT(Data!$H2/Data!$O$12),0)</f>
        <v>39</v>
      </c>
      <c r="D4" s="66">
        <f>IF(AND(Data!$B2=DataOdafim_2!D$1,DataOdafim_2!$A4=Data!$A2),INT(Data!$H2/Data!$O$12),0)</f>
        <v>0</v>
      </c>
      <c r="E4" s="66">
        <f>IF(AND(Data!$B2=DataOdafim_2!E$1,DataOdafim_2!$A4=Data!$A2),INT(Data!$H2/Data!$O$12),0)</f>
        <v>0</v>
      </c>
      <c r="F4" s="66">
        <f>IF(AND(Data!$B2=DataOdafim_2!F$1,DataOdafim_2!$A4=Data!$A2),INT(Data!$H2/Data!$O$12),0)</f>
        <v>0</v>
      </c>
      <c r="G4" s="66">
        <f>IF(AND(Data!$B2=DataOdafim_2!G$1,DataOdafim_2!$A4=Data!$A2),INT(Data!$H2/Data!$O$12),0)</f>
        <v>0</v>
      </c>
      <c r="H4" s="66">
        <f>IF(AND(Data!$B2=DataOdafim_2!H$1,DataOdafim_2!$A4=Data!$A2),INT(Data!$H2/Data!$O$12),0)</f>
        <v>0</v>
      </c>
      <c r="I4" s="66">
        <f>IF(AND(Data!$B2=DataOdafim_2!I$1,DataOdafim_2!$A4=Data!$A2),INT(Data!$H2/Data!$O$12),0)</f>
        <v>0</v>
      </c>
      <c r="J4" s="66">
        <f>IF(AND(Data!$B2=DataOdafim_2!J$1,DataOdafim_2!$A4=Data!$A2),INT(Data!$H2/Data!$O$12),0)</f>
        <v>0</v>
      </c>
      <c r="K4" s="66">
        <f>IF(AND(Data!$B2=DataOdafim_2!K$1,DataOdafim_2!$A4=Data!$A2),INT(Data!$H2/Data!$O$12),0)</f>
        <v>0</v>
      </c>
      <c r="L4" s="66">
        <f>IF(AND(Data!$B2=DataOdafim_2!L$1,DataOdafim_2!$A4=Data!$A2),INT(Data!$H2/Data!$O$12),0)</f>
        <v>0</v>
      </c>
      <c r="M4" s="66">
        <f>IF(AND(Data!$B2=DataOdafim_2!M$1,DataOdafim_2!$A4=Data!$A2),INT(Data!$H2/Data!$O$12),0)</f>
        <v>0</v>
      </c>
      <c r="N4" s="66">
        <f>IF(AND(Data!$B2=DataOdafim_2!N$1,DataOdafim_2!$A4=Data!$A2),INT(Data!$H2/Data!$O$12),0)</f>
        <v>0</v>
      </c>
      <c r="O4" s="66">
        <f>IF(AND(Data!$B2=DataOdafim_2!O$1,DataOdafim_2!$A4=Data!$A2),INT(Data!$H2/Data!$O$12),0)</f>
        <v>0</v>
      </c>
      <c r="P4" s="66">
        <f>IF(AND(Data!$B2=DataOdafim_2!P$1,DataOdafim_2!$A4=Data!$A2),INT(Data!$H2/Data!$O$12),0)</f>
        <v>0</v>
      </c>
      <c r="Q4" s="66">
        <f>IF(AND(Data!$B2=DataOdafim_2!Q$1,DataOdafim_2!$A4=Data!$A2),INT(Data!$H2/Data!$O$12),0)</f>
        <v>0</v>
      </c>
      <c r="R4" s="66">
        <f>IF(AND(Data!$B2=DataOdafim_2!R$1,DataOdafim_2!$A4=Data!$A2),INT(Data!$H2/Data!$O$12),0)</f>
        <v>0</v>
      </c>
      <c r="S4" s="66">
        <f>IF(AND(Data!$B2=DataOdafim_2!S$1,DataOdafim_2!$A4=Data!$A2),INT(Data!$H2/Data!$O$12),0)</f>
        <v>0</v>
      </c>
      <c r="T4" s="66">
        <f>IF(AND(Data!$B2=DataOdafim_2!T$1,DataOdafim_2!$A4=Data!$A2),INT(Data!$H2/Data!$O$12),0)</f>
        <v>0</v>
      </c>
      <c r="U4" s="66">
        <f>IF(AND(Data!$B2=DataOdafim_2!U$1,DataOdafim_2!$A4=Data!$A2),INT(Data!$H2/Data!$O$12),0)</f>
        <v>0</v>
      </c>
      <c r="V4" s="66">
        <f>IF(AND(Data!$B2=DataOdafim_2!V$1,DataOdafim_2!$A4=Data!$A2),INT(Data!$H2/Data!$O$12),0)</f>
        <v>0</v>
      </c>
      <c r="W4" s="66">
        <f>IF(AND(Data!$B2=DataOdafim_2!W$1,DataOdafim_2!$A4=Data!$A2),INT(Data!$H2/Data!$O$12),0)</f>
        <v>0</v>
      </c>
      <c r="X4" s="66">
        <f>IF(AND(Data!$B2=DataOdafim_2!X$1,DataOdafim_2!$A4=Data!$A2),INT(Data!$H2/Data!$O$12),0)</f>
        <v>0</v>
      </c>
      <c r="Y4" s="66">
        <f>IF(AND(Data!$B2=DataOdafim_2!Y$1,DataOdafim_2!$A4=Data!$A2),INT(Data!$H2/Data!$O$12),0)</f>
        <v>0</v>
      </c>
      <c r="Z4" s="66">
        <f>IF(AND(Data!$B2=DataOdafim_2!Z$1,DataOdafim_2!$A4=Data!$A2),INT(Data!$H2/Data!$O$12),0)</f>
        <v>0</v>
      </c>
      <c r="AA4" s="66">
        <f>IF(AND(Data!$B2=DataOdafim_2!AA$1,DataOdafim_2!$A4=Data!$A2),INT(Data!$H2/Data!$O$12),0)</f>
        <v>0</v>
      </c>
      <c r="AB4" s="66">
        <f>IF(AND(Data!$B2=DataOdafim_2!AB$1,DataOdafim_2!$A4=Data!$A2),INT(Data!$H2/Data!$O$12),0)</f>
        <v>0</v>
      </c>
      <c r="AC4" s="66">
        <f>IF(AND(Data!$B2=DataOdafim_2!AC$1,DataOdafim_2!$A4=Data!$A2),INT(Data!$H2/Data!$O$12),0)</f>
        <v>0</v>
      </c>
      <c r="AD4" s="66">
        <f>IF(AND(Data!$B2=DataOdafim_2!AD$1,DataOdafim_2!$A4=Data!$A2),INT(Data!$H2/Data!$O$12),0)</f>
        <v>0</v>
      </c>
      <c r="AE4" s="66">
        <f>IF(AND(Data!$B2=DataOdafim_2!AE$1,DataOdafim_2!$A4=Data!$A2),INT(Data!$H2/Data!$O$12),0)</f>
        <v>0</v>
      </c>
      <c r="AF4" s="66">
        <f>IF(AND(Data!$B2=DataOdafim_2!AF$1,DataOdafim_2!$A4=Data!$A2),INT(Data!$H2/Data!$O$12),0)</f>
        <v>0</v>
      </c>
      <c r="AG4" s="66">
        <f>IF(AND(Data!$B2=DataOdafim_2!AG$1,DataOdafim_2!$A4=Data!$A2),INT(Data!$H2/Data!$O$12),0)</f>
        <v>0</v>
      </c>
      <c r="AH4" s="66">
        <f>IF(AND(Data!$B2=DataOdafim_2!AH$1,DataOdafim_2!$A4=Data!$A2),INT(Data!$H2/Data!$O$12),0)</f>
        <v>0</v>
      </c>
      <c r="AI4" s="66">
        <f>IF(AND(Data!$B2=DataOdafim_2!AI$1,DataOdafim_2!$A4=Data!$A2),INT(Data!$H2/Data!$O$12),0)</f>
        <v>0</v>
      </c>
      <c r="AJ4" s="66">
        <f>IF(AND(Data!$B2=DataOdafim_2!AJ$1,DataOdafim_2!$A4=Data!$A2),INT(Data!$H2/Data!$O$12),0)</f>
        <v>0</v>
      </c>
      <c r="AK4" s="66">
        <f>IF(AND(Data!$B2=DataOdafim_2!AK$1,DataOdafim_2!$A4=Data!$A2),INT(Data!$H2/Data!$O$12),0)</f>
        <v>0</v>
      </c>
      <c r="AL4" s="66">
        <f>IF(AND(Data!$B2=DataOdafim_2!AL$1,DataOdafim_2!$A4=Data!$A2),INT(Data!$H2/Data!$O$12),0)</f>
        <v>0</v>
      </c>
      <c r="AM4" s="66">
        <f>IF(AND(Data!$B2=DataOdafim_2!AM$1,DataOdafim_2!$A4=Data!$A2),INT(Data!$H2/Data!$O$12),0)</f>
        <v>0</v>
      </c>
      <c r="AN4" s="66">
        <f>IF(AND(Data!$B2=DataOdafim_2!AN$1,DataOdafim_2!$A4=Data!$A2),INT(Data!$H2/Data!$O$12),0)</f>
        <v>0</v>
      </c>
      <c r="AO4" s="66">
        <f>IF(AND(Data!$B2=DataOdafim_2!AO$1,DataOdafim_2!$A4=Data!$A2),INT(Data!$H2/Data!$O$12),0)</f>
        <v>0</v>
      </c>
      <c r="AP4" s="66">
        <f>IF(AND(Data!$B2=DataOdafim_2!AP$1,DataOdafim_2!$A4=Data!$A2),INT(Data!$H2/Data!$O$12),0)</f>
        <v>0</v>
      </c>
      <c r="AQ4" s="66">
        <f>IF(AND(Data!$B2=DataOdafim_2!AQ$1,DataOdafim_2!$A4=Data!$A2),INT(Data!$H2/Data!$O$12),0)</f>
        <v>0</v>
      </c>
      <c r="AR4" s="66">
        <f>IF(AND(Data!$B2=DataOdafim_2!AR$1,DataOdafim_2!$A4=Data!$A2),INT(Data!$H2/Data!$O$12),0)</f>
        <v>0</v>
      </c>
      <c r="AS4" s="66">
        <f>IF(AND(Data!$B2=DataOdafim_2!AS$1,DataOdafim_2!$A4=Data!$A2),INT(Data!$H2/Data!$O$12),0)</f>
        <v>0</v>
      </c>
      <c r="AT4" s="66">
        <f>IF(AND(Data!$B2=DataOdafim_2!AT$1,DataOdafim_2!$A4=Data!$A2),INT(Data!$H2/Data!$O$12),0)</f>
        <v>0</v>
      </c>
      <c r="AU4" s="66">
        <f>IF(AND(Data!$B2=DataOdafim_2!AU$1,DataOdafim_2!$A4=Data!$A2),INT(Data!$H2/Data!$O$12),0)</f>
        <v>0</v>
      </c>
      <c r="AV4" s="66">
        <f>IF(AND(Data!$B2=DataOdafim_2!AV$1,DataOdafim_2!$A4=Data!$A2),INT(Data!$H2/Data!$O$12),0)</f>
        <v>0</v>
      </c>
      <c r="AW4" s="66">
        <f>IF(AND(Data!$B2=DataOdafim_2!AW$1,DataOdafim_2!$A4=Data!$A2),INT(Data!$H2/Data!$O$12),0)</f>
        <v>0</v>
      </c>
      <c r="AX4" s="66">
        <f>IF(AND(Data!$B2=DataOdafim_2!AX$1,DataOdafim_2!$A4=Data!$A2),INT(Data!$H2/Data!$O$12),0)</f>
        <v>0</v>
      </c>
      <c r="AY4" s="66">
        <f>IF(AND(Data!$B2=DataOdafim_2!AY$1,DataOdafim_2!$A4=Data!$A2),INT(Data!$H2/Data!$O$12),0)</f>
        <v>0</v>
      </c>
      <c r="AZ4" s="66">
        <f>IF(AND(Data!$B2=DataOdafim_2!AZ$1,DataOdafim_2!$A4=Data!$A2),INT(Data!$H2/Data!$O$12),0)</f>
        <v>0</v>
      </c>
      <c r="BA4" s="66">
        <f>IF(AND(Data!$B2=DataOdafim_2!BA$1,DataOdafim_2!$A4=Data!$A2),INT(Data!$H2/Data!$O$12),0)</f>
        <v>0</v>
      </c>
      <c r="BB4" s="66">
        <f>IF(AND(Data!$B2=DataOdafim_2!BB$1,DataOdafim_2!$A4=Data!$A2),INT(Data!$H2/Data!$O$12),0)</f>
        <v>0</v>
      </c>
      <c r="BC4" s="66">
        <f>IF(AND(Data!$B2=DataOdafim_2!BC$1,DataOdafim_2!$A4=Data!$A2),INT(Data!$H2/Data!$O$12),0)</f>
        <v>0</v>
      </c>
      <c r="BD4" s="66">
        <f>IF(AND(Data!$B2=DataOdafim_2!BD$1,DataOdafim_2!$A4=Data!$A2),INT(Data!$H2/Data!$O$12),0)</f>
        <v>0</v>
      </c>
      <c r="BE4" s="66">
        <f>IF(AND(Data!$B2=DataOdafim_2!BE$1,DataOdafim_2!$A4=Data!$A2),INT(Data!$H2/Data!$O$12),0)</f>
        <v>0</v>
      </c>
      <c r="BF4" s="66">
        <f>IF(AND(Data!$B2=DataOdafim_2!BF$1,DataOdafim_2!$A4=Data!$A2),INT(Data!$H2/Data!$O$12),0)</f>
        <v>0</v>
      </c>
      <c r="BG4" s="66">
        <f>IF(AND(Data!$B2=DataOdafim_2!BG$1,DataOdafim_2!$A4=Data!$A2),INT(Data!$H2/Data!$O$12),0)</f>
        <v>0</v>
      </c>
      <c r="BH4" s="66">
        <f>IF(AND(Data!$B2=DataOdafim_2!BH$1,DataOdafim_2!$A4=Data!$A2),INT(Data!$H2/Data!$O$12),0)</f>
        <v>0</v>
      </c>
      <c r="BI4" s="66">
        <f>IF(AND(Data!$B2=DataOdafim_2!BI$1,DataOdafim_2!$A4=Data!$A2),INT(Data!$H2/Data!$O$12),0)</f>
        <v>0</v>
      </c>
      <c r="BJ4" s="66">
        <f>IF(AND(Data!$B2=DataOdafim_2!BJ$1,DataOdafim_2!$A4=Data!$A2),INT(Data!$H2/Data!$O$12),0)</f>
        <v>0</v>
      </c>
    </row>
    <row r="5" spans="1:62" ht="15" x14ac:dyDescent="0.25">
      <c r="A5" s="64">
        <v>2</v>
      </c>
      <c r="B5" s="64" t="str">
        <f>VLOOKUP(A5,Data!A:E,5,FALSE)</f>
        <v>כחול לבן</v>
      </c>
      <c r="C5" s="66">
        <f>IF(AND(Data!$B3=DataOdafim_2!C$1,DataOdafim_2!$A5=Data!$A3),INT(Data!$H3/Data!$O$12),0)</f>
        <v>0</v>
      </c>
      <c r="D5" s="66">
        <f>IF(AND(Data!$B3=DataOdafim_2!D$1,DataOdafim_2!$A5=Data!$A3),INT(Data!$H3/Data!$O$12),0)</f>
        <v>31</v>
      </c>
      <c r="E5" s="66">
        <f>IF(AND(Data!$B3=DataOdafim_2!E$1,DataOdafim_2!$A5=Data!$A3),INT(Data!$H3/Data!$O$12),0)</f>
        <v>0</v>
      </c>
      <c r="F5" s="66">
        <f>IF(AND(Data!$B3=DataOdafim_2!F$1,DataOdafim_2!$A5=Data!$A3),INT(Data!$H3/Data!$O$12),0)</f>
        <v>0</v>
      </c>
      <c r="G5" s="66">
        <f>IF(AND(Data!$B3=DataOdafim_2!G$1,DataOdafim_2!$A5=Data!$A3),INT(Data!$H3/Data!$O$12),0)</f>
        <v>0</v>
      </c>
      <c r="H5" s="66">
        <f>IF(AND(Data!$B3=DataOdafim_2!H$1,DataOdafim_2!$A5=Data!$A3),INT(Data!$H3/Data!$O$12),0)</f>
        <v>0</v>
      </c>
      <c r="I5" s="66">
        <f>IF(AND(Data!$B3=DataOdafim_2!I$1,DataOdafim_2!$A5=Data!$A3),INT(Data!$H3/Data!$O$12),0)</f>
        <v>0</v>
      </c>
      <c r="J5" s="66">
        <f>IF(AND(Data!$B3=DataOdafim_2!J$1,DataOdafim_2!$A5=Data!$A3),INT(Data!$H3/Data!$O$12),0)</f>
        <v>0</v>
      </c>
      <c r="K5" s="66">
        <f>IF(AND(Data!$B3=DataOdafim_2!K$1,DataOdafim_2!$A5=Data!$A3),INT(Data!$H3/Data!$O$12),0)</f>
        <v>0</v>
      </c>
      <c r="L5" s="66">
        <f>IF(AND(Data!$B3=DataOdafim_2!L$1,DataOdafim_2!$A5=Data!$A3),INT(Data!$H3/Data!$O$12),0)</f>
        <v>0</v>
      </c>
      <c r="M5" s="66">
        <f>IF(AND(Data!$B3=DataOdafim_2!M$1,DataOdafim_2!$A5=Data!$A3),INT(Data!$H3/Data!$O$12),0)</f>
        <v>0</v>
      </c>
      <c r="N5" s="66">
        <f>IF(AND(Data!$B3=DataOdafim_2!N$1,DataOdafim_2!$A5=Data!$A3),INT(Data!$H3/Data!$O$12),0)</f>
        <v>0</v>
      </c>
      <c r="O5" s="66">
        <f>IF(AND(Data!$B3=DataOdafim_2!O$1,DataOdafim_2!$A5=Data!$A3),INT(Data!$H3/Data!$O$12),0)</f>
        <v>0</v>
      </c>
      <c r="P5" s="66">
        <f>IF(AND(Data!$B3=DataOdafim_2!P$1,DataOdafim_2!$A5=Data!$A3),INT(Data!$H3/Data!$O$12),0)</f>
        <v>0</v>
      </c>
      <c r="Q5" s="66">
        <f>IF(AND(Data!$B3=DataOdafim_2!Q$1,DataOdafim_2!$A5=Data!$A3),INT(Data!$H3/Data!$O$12),0)</f>
        <v>0</v>
      </c>
      <c r="R5" s="66">
        <f>IF(AND(Data!$B3=DataOdafim_2!R$1,DataOdafim_2!$A5=Data!$A3),INT(Data!$H3/Data!$O$12),0)</f>
        <v>0</v>
      </c>
      <c r="S5" s="66">
        <f>IF(AND(Data!$B3=DataOdafim_2!S$1,DataOdafim_2!$A5=Data!$A3),INT(Data!$H3/Data!$O$12),0)</f>
        <v>0</v>
      </c>
      <c r="T5" s="66">
        <f>IF(AND(Data!$B3=DataOdafim_2!T$1,DataOdafim_2!$A5=Data!$A3),INT(Data!$H3/Data!$O$12),0)</f>
        <v>0</v>
      </c>
      <c r="U5" s="66">
        <f>IF(AND(Data!$B3=DataOdafim_2!U$1,DataOdafim_2!$A5=Data!$A3),INT(Data!$H3/Data!$O$12),0)</f>
        <v>0</v>
      </c>
      <c r="V5" s="66">
        <f>IF(AND(Data!$B3=DataOdafim_2!V$1,DataOdafim_2!$A5=Data!$A3),INT(Data!$H3/Data!$O$12),0)</f>
        <v>0</v>
      </c>
      <c r="W5" s="66">
        <f>IF(AND(Data!$B3=DataOdafim_2!W$1,DataOdafim_2!$A5=Data!$A3),INT(Data!$H3/Data!$O$12),0)</f>
        <v>0</v>
      </c>
      <c r="X5" s="66">
        <f>IF(AND(Data!$B3=DataOdafim_2!X$1,DataOdafim_2!$A5=Data!$A3),INT(Data!$H3/Data!$O$12),0)</f>
        <v>0</v>
      </c>
      <c r="Y5" s="66">
        <f>IF(AND(Data!$B3=DataOdafim_2!Y$1,DataOdafim_2!$A5=Data!$A3),INT(Data!$H3/Data!$O$12),0)</f>
        <v>0</v>
      </c>
      <c r="Z5" s="66">
        <f>IF(AND(Data!$B3=DataOdafim_2!Z$1,DataOdafim_2!$A5=Data!$A3),INT(Data!$H3/Data!$O$12),0)</f>
        <v>0</v>
      </c>
      <c r="AA5" s="66">
        <f>IF(AND(Data!$B3=DataOdafim_2!AA$1,DataOdafim_2!$A5=Data!$A3),INT(Data!$H3/Data!$O$12),0)</f>
        <v>0</v>
      </c>
      <c r="AB5" s="66">
        <f>IF(AND(Data!$B3=DataOdafim_2!AB$1,DataOdafim_2!$A5=Data!$A3),INT(Data!$H3/Data!$O$12),0)</f>
        <v>0</v>
      </c>
      <c r="AC5" s="66">
        <f>IF(AND(Data!$B3=DataOdafim_2!AC$1,DataOdafim_2!$A5=Data!$A3),INT(Data!$H3/Data!$O$12),0)</f>
        <v>0</v>
      </c>
      <c r="AD5" s="66">
        <f>IF(AND(Data!$B3=DataOdafim_2!AD$1,DataOdafim_2!$A5=Data!$A3),INT(Data!$H3/Data!$O$12),0)</f>
        <v>0</v>
      </c>
      <c r="AE5" s="66">
        <f>IF(AND(Data!$B3=DataOdafim_2!AE$1,DataOdafim_2!$A5=Data!$A3),INT(Data!$H3/Data!$O$12),0)</f>
        <v>0</v>
      </c>
      <c r="AF5" s="66">
        <f>IF(AND(Data!$B3=DataOdafim_2!AF$1,DataOdafim_2!$A5=Data!$A3),INT(Data!$H3/Data!$O$12),0)</f>
        <v>0</v>
      </c>
      <c r="AG5" s="66">
        <f>IF(AND(Data!$B3=DataOdafim_2!AG$1,DataOdafim_2!$A5=Data!$A3),INT(Data!$H3/Data!$O$12),0)</f>
        <v>0</v>
      </c>
      <c r="AH5" s="66">
        <f>IF(AND(Data!$B3=DataOdafim_2!AH$1,DataOdafim_2!$A5=Data!$A3),INT(Data!$H3/Data!$O$12),0)</f>
        <v>0</v>
      </c>
      <c r="AI5" s="66">
        <f>IF(AND(Data!$B3=DataOdafim_2!AI$1,DataOdafim_2!$A5=Data!$A3),INT(Data!$H3/Data!$O$12),0)</f>
        <v>0</v>
      </c>
      <c r="AJ5" s="66">
        <f>IF(AND(Data!$B3=DataOdafim_2!AJ$1,DataOdafim_2!$A5=Data!$A3),INT(Data!$H3/Data!$O$12),0)</f>
        <v>0</v>
      </c>
      <c r="AK5" s="66">
        <f>IF(AND(Data!$B3=DataOdafim_2!AK$1,DataOdafim_2!$A5=Data!$A3),INT(Data!$H3/Data!$O$12),0)</f>
        <v>0</v>
      </c>
      <c r="AL5" s="66">
        <f>IF(AND(Data!$B3=DataOdafim_2!AL$1,DataOdafim_2!$A5=Data!$A3),INT(Data!$H3/Data!$O$12),0)</f>
        <v>0</v>
      </c>
      <c r="AM5" s="66">
        <f>IF(AND(Data!$B3=DataOdafim_2!AM$1,DataOdafim_2!$A5=Data!$A3),INT(Data!$H3/Data!$O$12),0)</f>
        <v>0</v>
      </c>
      <c r="AN5" s="66">
        <f>IF(AND(Data!$B3=DataOdafim_2!AN$1,DataOdafim_2!$A5=Data!$A3),INT(Data!$H3/Data!$O$12),0)</f>
        <v>0</v>
      </c>
      <c r="AO5" s="66">
        <f>IF(AND(Data!$B3=DataOdafim_2!AO$1,DataOdafim_2!$A5=Data!$A3),INT(Data!$H3/Data!$O$12),0)</f>
        <v>0</v>
      </c>
      <c r="AP5" s="66">
        <f>IF(AND(Data!$B3=DataOdafim_2!AP$1,DataOdafim_2!$A5=Data!$A3),INT(Data!$H3/Data!$O$12),0)</f>
        <v>0</v>
      </c>
      <c r="AQ5" s="66">
        <f>IF(AND(Data!$B3=DataOdafim_2!AQ$1,DataOdafim_2!$A5=Data!$A3),INT(Data!$H3/Data!$O$12),0)</f>
        <v>0</v>
      </c>
      <c r="AR5" s="66">
        <f>IF(AND(Data!$B3=DataOdafim_2!AR$1,DataOdafim_2!$A5=Data!$A3),INT(Data!$H3/Data!$O$12),0)</f>
        <v>0</v>
      </c>
      <c r="AS5" s="66">
        <f>IF(AND(Data!$B3=DataOdafim_2!AS$1,DataOdafim_2!$A5=Data!$A3),INT(Data!$H3/Data!$O$12),0)</f>
        <v>0</v>
      </c>
      <c r="AT5" s="66">
        <f>IF(AND(Data!$B3=DataOdafim_2!AT$1,DataOdafim_2!$A5=Data!$A3),INT(Data!$H3/Data!$O$12),0)</f>
        <v>0</v>
      </c>
      <c r="AU5" s="66">
        <f>IF(AND(Data!$B3=DataOdafim_2!AU$1,DataOdafim_2!$A5=Data!$A3),INT(Data!$H3/Data!$O$12),0)</f>
        <v>0</v>
      </c>
      <c r="AV5" s="66">
        <f>IF(AND(Data!$B3=DataOdafim_2!AV$1,DataOdafim_2!$A5=Data!$A3),INT(Data!$H3/Data!$O$12),0)</f>
        <v>0</v>
      </c>
      <c r="AW5" s="66">
        <f>IF(AND(Data!$B3=DataOdafim_2!AW$1,DataOdafim_2!$A5=Data!$A3),INT(Data!$H3/Data!$O$12),0)</f>
        <v>0</v>
      </c>
      <c r="AX5" s="66">
        <f>IF(AND(Data!$B3=DataOdafim_2!AX$1,DataOdafim_2!$A5=Data!$A3),INT(Data!$H3/Data!$O$12),0)</f>
        <v>0</v>
      </c>
      <c r="AY5" s="66">
        <f>IF(AND(Data!$B3=DataOdafim_2!AY$1,DataOdafim_2!$A5=Data!$A3),INT(Data!$H3/Data!$O$12),0)</f>
        <v>0</v>
      </c>
      <c r="AZ5" s="66">
        <f>IF(AND(Data!$B3=DataOdafim_2!AZ$1,DataOdafim_2!$A5=Data!$A3),INT(Data!$H3/Data!$O$12),0)</f>
        <v>0</v>
      </c>
      <c r="BA5" s="66">
        <f>IF(AND(Data!$B3=DataOdafim_2!BA$1,DataOdafim_2!$A5=Data!$A3),INT(Data!$H3/Data!$O$12),0)</f>
        <v>0</v>
      </c>
      <c r="BB5" s="66">
        <f>IF(AND(Data!$B3=DataOdafim_2!BB$1,DataOdafim_2!$A5=Data!$A3),INT(Data!$H3/Data!$O$12),0)</f>
        <v>0</v>
      </c>
      <c r="BC5" s="66">
        <f>IF(AND(Data!$B3=DataOdafim_2!BC$1,DataOdafim_2!$A5=Data!$A3),INT(Data!$H3/Data!$O$12),0)</f>
        <v>0</v>
      </c>
      <c r="BD5" s="66">
        <f>IF(AND(Data!$B3=DataOdafim_2!BD$1,DataOdafim_2!$A5=Data!$A3),INT(Data!$H3/Data!$O$12),0)</f>
        <v>0</v>
      </c>
      <c r="BE5" s="66">
        <f>IF(AND(Data!$B3=DataOdafim_2!BE$1,DataOdafim_2!$A5=Data!$A3),INT(Data!$H3/Data!$O$12),0)</f>
        <v>0</v>
      </c>
      <c r="BF5" s="66">
        <f>IF(AND(Data!$B3=DataOdafim_2!BF$1,DataOdafim_2!$A5=Data!$A3),INT(Data!$H3/Data!$O$12),0)</f>
        <v>0</v>
      </c>
      <c r="BG5" s="66">
        <f>IF(AND(Data!$B3=DataOdafim_2!BG$1,DataOdafim_2!$A5=Data!$A3),INT(Data!$H3/Data!$O$12),0)</f>
        <v>0</v>
      </c>
      <c r="BH5" s="66">
        <f>IF(AND(Data!$B3=DataOdafim_2!BH$1,DataOdafim_2!$A5=Data!$A3),INT(Data!$H3/Data!$O$12),0)</f>
        <v>0</v>
      </c>
      <c r="BI5" s="66">
        <f>IF(AND(Data!$B3=DataOdafim_2!BI$1,DataOdafim_2!$A5=Data!$A3),INT(Data!$H3/Data!$O$12),0)</f>
        <v>0</v>
      </c>
      <c r="BJ5" s="66">
        <f>IF(AND(Data!$B3=DataOdafim_2!BJ$1,DataOdafim_2!$A5=Data!$A3),INT(Data!$H3/Data!$O$12),0)</f>
        <v>0</v>
      </c>
    </row>
    <row r="6" spans="1:62" ht="15" x14ac:dyDescent="0.25">
      <c r="A6" s="64">
        <v>3</v>
      </c>
      <c r="B6" s="64" t="str">
        <f>VLOOKUP(A6,Data!A:E,5,FALSE)</f>
        <v>ימינה</v>
      </c>
      <c r="C6" s="66">
        <f>IF(AND(Data!$B4=DataOdafim_2!C$1,DataOdafim_2!$A6=Data!$A4),INT(Data!$H4/Data!$O$12),0)</f>
        <v>7</v>
      </c>
      <c r="D6" s="66">
        <f>IF(AND(Data!$B4=DataOdafim_2!D$1,DataOdafim_2!$A6=Data!$A4),INT(Data!$H4/Data!$O$12),0)</f>
        <v>0</v>
      </c>
      <c r="E6" s="66">
        <f>IF(AND(Data!$B4=DataOdafim_2!E$1,DataOdafim_2!$A6=Data!$A4),INT(Data!$H4/Data!$O$12),0)</f>
        <v>0</v>
      </c>
      <c r="F6" s="66">
        <f>IF(AND(Data!$B4=DataOdafim_2!F$1,DataOdafim_2!$A6=Data!$A4),INT(Data!$H4/Data!$O$12),0)</f>
        <v>0</v>
      </c>
      <c r="G6" s="66">
        <f>IF(AND(Data!$B4=DataOdafim_2!G$1,DataOdafim_2!$A6=Data!$A4),INT(Data!$H4/Data!$O$12),0)</f>
        <v>0</v>
      </c>
      <c r="H6" s="66">
        <f>IF(AND(Data!$B4=DataOdafim_2!H$1,DataOdafim_2!$A6=Data!$A4),INT(Data!$H4/Data!$O$12),0)</f>
        <v>0</v>
      </c>
      <c r="I6" s="66">
        <f>IF(AND(Data!$B4=DataOdafim_2!I$1,DataOdafim_2!$A6=Data!$A4),INT(Data!$H4/Data!$O$12),0)</f>
        <v>0</v>
      </c>
      <c r="J6" s="66">
        <f>IF(AND(Data!$B4=DataOdafim_2!J$1,DataOdafim_2!$A6=Data!$A4),INT(Data!$H4/Data!$O$12),0)</f>
        <v>0</v>
      </c>
      <c r="K6" s="66">
        <f>IF(AND(Data!$B4=DataOdafim_2!K$1,DataOdafim_2!$A6=Data!$A4),INT(Data!$H4/Data!$O$12),0)</f>
        <v>0</v>
      </c>
      <c r="L6" s="66">
        <f>IF(AND(Data!$B4=DataOdafim_2!L$1,DataOdafim_2!$A6=Data!$A4),INT(Data!$H4/Data!$O$12),0)</f>
        <v>0</v>
      </c>
      <c r="M6" s="66">
        <f>IF(AND(Data!$B4=DataOdafim_2!M$1,DataOdafim_2!$A6=Data!$A4),INT(Data!$H4/Data!$O$12),0)</f>
        <v>0</v>
      </c>
      <c r="N6" s="66">
        <f>IF(AND(Data!$B4=DataOdafim_2!N$1,DataOdafim_2!$A6=Data!$A4),INT(Data!$H4/Data!$O$12),0)</f>
        <v>0</v>
      </c>
      <c r="O6" s="66">
        <f>IF(AND(Data!$B4=DataOdafim_2!O$1,DataOdafim_2!$A6=Data!$A4),INT(Data!$H4/Data!$O$12),0)</f>
        <v>0</v>
      </c>
      <c r="P6" s="66">
        <f>IF(AND(Data!$B4=DataOdafim_2!P$1,DataOdafim_2!$A6=Data!$A4),INT(Data!$H4/Data!$O$12),0)</f>
        <v>0</v>
      </c>
      <c r="Q6" s="66">
        <f>IF(AND(Data!$B4=DataOdafim_2!Q$1,DataOdafim_2!$A6=Data!$A4),INT(Data!$H4/Data!$O$12),0)</f>
        <v>0</v>
      </c>
      <c r="R6" s="66">
        <f>IF(AND(Data!$B4=DataOdafim_2!R$1,DataOdafim_2!$A6=Data!$A4),INT(Data!$H4/Data!$O$12),0)</f>
        <v>0</v>
      </c>
      <c r="S6" s="66">
        <f>IF(AND(Data!$B4=DataOdafim_2!S$1,DataOdafim_2!$A6=Data!$A4),INT(Data!$H4/Data!$O$12),0)</f>
        <v>0</v>
      </c>
      <c r="T6" s="66">
        <f>IF(AND(Data!$B4=DataOdafim_2!T$1,DataOdafim_2!$A6=Data!$A4),INT(Data!$H4/Data!$O$12),0)</f>
        <v>0</v>
      </c>
      <c r="U6" s="66">
        <f>IF(AND(Data!$B4=DataOdafim_2!U$1,DataOdafim_2!$A6=Data!$A4),INT(Data!$H4/Data!$O$12),0)</f>
        <v>0</v>
      </c>
      <c r="V6" s="66">
        <f>IF(AND(Data!$B4=DataOdafim_2!V$1,DataOdafim_2!$A6=Data!$A4),INT(Data!$H4/Data!$O$12),0)</f>
        <v>0</v>
      </c>
      <c r="W6" s="66">
        <f>IF(AND(Data!$B4=DataOdafim_2!W$1,DataOdafim_2!$A6=Data!$A4),INT(Data!$H4/Data!$O$12),0)</f>
        <v>0</v>
      </c>
      <c r="X6" s="66">
        <f>IF(AND(Data!$B4=DataOdafim_2!X$1,DataOdafim_2!$A6=Data!$A4),INT(Data!$H4/Data!$O$12),0)</f>
        <v>0</v>
      </c>
      <c r="Y6" s="66">
        <f>IF(AND(Data!$B4=DataOdafim_2!Y$1,DataOdafim_2!$A6=Data!$A4),INT(Data!$H4/Data!$O$12),0)</f>
        <v>0</v>
      </c>
      <c r="Z6" s="66">
        <f>IF(AND(Data!$B4=DataOdafim_2!Z$1,DataOdafim_2!$A6=Data!$A4),INT(Data!$H4/Data!$O$12),0)</f>
        <v>0</v>
      </c>
      <c r="AA6" s="66">
        <f>IF(AND(Data!$B4=DataOdafim_2!AA$1,DataOdafim_2!$A6=Data!$A4),INT(Data!$H4/Data!$O$12),0)</f>
        <v>0</v>
      </c>
      <c r="AB6" s="66">
        <f>IF(AND(Data!$B4=DataOdafim_2!AB$1,DataOdafim_2!$A6=Data!$A4),INT(Data!$H4/Data!$O$12),0)</f>
        <v>0</v>
      </c>
      <c r="AC6" s="66">
        <f>IF(AND(Data!$B4=DataOdafim_2!AC$1,DataOdafim_2!$A6=Data!$A4),INT(Data!$H4/Data!$O$12),0)</f>
        <v>0</v>
      </c>
      <c r="AD6" s="66">
        <f>IF(AND(Data!$B4=DataOdafim_2!AD$1,DataOdafim_2!$A6=Data!$A4),INT(Data!$H4/Data!$O$12),0)</f>
        <v>0</v>
      </c>
      <c r="AE6" s="66">
        <f>IF(AND(Data!$B4=DataOdafim_2!AE$1,DataOdafim_2!$A6=Data!$A4),INT(Data!$H4/Data!$O$12),0)</f>
        <v>0</v>
      </c>
      <c r="AF6" s="66">
        <f>IF(AND(Data!$B4=DataOdafim_2!AF$1,DataOdafim_2!$A6=Data!$A4),INT(Data!$H4/Data!$O$12),0)</f>
        <v>0</v>
      </c>
      <c r="AG6" s="66">
        <f>IF(AND(Data!$B4=DataOdafim_2!AG$1,DataOdafim_2!$A6=Data!$A4),INT(Data!$H4/Data!$O$12),0)</f>
        <v>0</v>
      </c>
      <c r="AH6" s="66">
        <f>IF(AND(Data!$B4=DataOdafim_2!AH$1,DataOdafim_2!$A6=Data!$A4),INT(Data!$H4/Data!$O$12),0)</f>
        <v>0</v>
      </c>
      <c r="AI6" s="66">
        <f>IF(AND(Data!$B4=DataOdafim_2!AI$1,DataOdafim_2!$A6=Data!$A4),INT(Data!$H4/Data!$O$12),0)</f>
        <v>0</v>
      </c>
      <c r="AJ6" s="66">
        <f>IF(AND(Data!$B4=DataOdafim_2!AJ$1,DataOdafim_2!$A6=Data!$A4),INT(Data!$H4/Data!$O$12),0)</f>
        <v>0</v>
      </c>
      <c r="AK6" s="66">
        <f>IF(AND(Data!$B4=DataOdafim_2!AK$1,DataOdafim_2!$A6=Data!$A4),INT(Data!$H4/Data!$O$12),0)</f>
        <v>0</v>
      </c>
      <c r="AL6" s="66">
        <f>IF(AND(Data!$B4=DataOdafim_2!AL$1,DataOdafim_2!$A6=Data!$A4),INT(Data!$H4/Data!$O$12),0)</f>
        <v>0</v>
      </c>
      <c r="AM6" s="66">
        <f>IF(AND(Data!$B4=DataOdafim_2!AM$1,DataOdafim_2!$A6=Data!$A4),INT(Data!$H4/Data!$O$12),0)</f>
        <v>0</v>
      </c>
      <c r="AN6" s="66">
        <f>IF(AND(Data!$B4=DataOdafim_2!AN$1,DataOdafim_2!$A6=Data!$A4),INT(Data!$H4/Data!$O$12),0)</f>
        <v>0</v>
      </c>
      <c r="AO6" s="66">
        <f>IF(AND(Data!$B4=DataOdafim_2!AO$1,DataOdafim_2!$A6=Data!$A4),INT(Data!$H4/Data!$O$12),0)</f>
        <v>0</v>
      </c>
      <c r="AP6" s="66">
        <f>IF(AND(Data!$B4=DataOdafim_2!AP$1,DataOdafim_2!$A6=Data!$A4),INT(Data!$H4/Data!$O$12),0)</f>
        <v>0</v>
      </c>
      <c r="AQ6" s="66">
        <f>IF(AND(Data!$B4=DataOdafim_2!AQ$1,DataOdafim_2!$A6=Data!$A4),INT(Data!$H4/Data!$O$12),0)</f>
        <v>0</v>
      </c>
      <c r="AR6" s="66">
        <f>IF(AND(Data!$B4=DataOdafim_2!AR$1,DataOdafim_2!$A6=Data!$A4),INT(Data!$H4/Data!$O$12),0)</f>
        <v>0</v>
      </c>
      <c r="AS6" s="66">
        <f>IF(AND(Data!$B4=DataOdafim_2!AS$1,DataOdafim_2!$A6=Data!$A4),INT(Data!$H4/Data!$O$12),0)</f>
        <v>0</v>
      </c>
      <c r="AT6" s="66">
        <f>IF(AND(Data!$B4=DataOdafim_2!AT$1,DataOdafim_2!$A6=Data!$A4),INT(Data!$H4/Data!$O$12),0)</f>
        <v>0</v>
      </c>
      <c r="AU6" s="66">
        <f>IF(AND(Data!$B4=DataOdafim_2!AU$1,DataOdafim_2!$A6=Data!$A4),INT(Data!$H4/Data!$O$12),0)</f>
        <v>0</v>
      </c>
      <c r="AV6" s="66">
        <f>IF(AND(Data!$B4=DataOdafim_2!AV$1,DataOdafim_2!$A6=Data!$A4),INT(Data!$H4/Data!$O$12),0)</f>
        <v>0</v>
      </c>
      <c r="AW6" s="66">
        <f>IF(AND(Data!$B4=DataOdafim_2!AW$1,DataOdafim_2!$A6=Data!$A4),INT(Data!$H4/Data!$O$12),0)</f>
        <v>0</v>
      </c>
      <c r="AX6" s="66">
        <f>IF(AND(Data!$B4=DataOdafim_2!AX$1,DataOdafim_2!$A6=Data!$A4),INT(Data!$H4/Data!$O$12),0)</f>
        <v>0</v>
      </c>
      <c r="AY6" s="66">
        <f>IF(AND(Data!$B4=DataOdafim_2!AY$1,DataOdafim_2!$A6=Data!$A4),INT(Data!$H4/Data!$O$12),0)</f>
        <v>0</v>
      </c>
      <c r="AZ6" s="66">
        <f>IF(AND(Data!$B4=DataOdafim_2!AZ$1,DataOdafim_2!$A6=Data!$A4),INT(Data!$H4/Data!$O$12),0)</f>
        <v>0</v>
      </c>
      <c r="BA6" s="66">
        <f>IF(AND(Data!$B4=DataOdafim_2!BA$1,DataOdafim_2!$A6=Data!$A4),INT(Data!$H4/Data!$O$12),0)</f>
        <v>0</v>
      </c>
      <c r="BB6" s="66">
        <f>IF(AND(Data!$B4=DataOdafim_2!BB$1,DataOdafim_2!$A6=Data!$A4),INT(Data!$H4/Data!$O$12),0)</f>
        <v>0</v>
      </c>
      <c r="BC6" s="66">
        <f>IF(AND(Data!$B4=DataOdafim_2!BC$1,DataOdafim_2!$A6=Data!$A4),INT(Data!$H4/Data!$O$12),0)</f>
        <v>0</v>
      </c>
      <c r="BD6" s="66">
        <f>IF(AND(Data!$B4=DataOdafim_2!BD$1,DataOdafim_2!$A6=Data!$A4),INT(Data!$H4/Data!$O$12),0)</f>
        <v>0</v>
      </c>
      <c r="BE6" s="66">
        <f>IF(AND(Data!$B4=DataOdafim_2!BE$1,DataOdafim_2!$A6=Data!$A4),INT(Data!$H4/Data!$O$12),0)</f>
        <v>0</v>
      </c>
      <c r="BF6" s="66">
        <f>IF(AND(Data!$B4=DataOdafim_2!BF$1,DataOdafim_2!$A6=Data!$A4),INT(Data!$H4/Data!$O$12),0)</f>
        <v>0</v>
      </c>
      <c r="BG6" s="66">
        <f>IF(AND(Data!$B4=DataOdafim_2!BG$1,DataOdafim_2!$A6=Data!$A4),INT(Data!$H4/Data!$O$12),0)</f>
        <v>0</v>
      </c>
      <c r="BH6" s="66">
        <f>IF(AND(Data!$B4=DataOdafim_2!BH$1,DataOdafim_2!$A6=Data!$A4),INT(Data!$H4/Data!$O$12),0)</f>
        <v>0</v>
      </c>
      <c r="BI6" s="66">
        <f>IF(AND(Data!$B4=DataOdafim_2!BI$1,DataOdafim_2!$A6=Data!$A4),INT(Data!$H4/Data!$O$12),0)</f>
        <v>0</v>
      </c>
      <c r="BJ6" s="66">
        <f>IF(AND(Data!$B4=DataOdafim_2!BJ$1,DataOdafim_2!$A6=Data!$A4),INT(Data!$H4/Data!$O$12),0)</f>
        <v>0</v>
      </c>
    </row>
    <row r="7" spans="1:62" ht="15" x14ac:dyDescent="0.25">
      <c r="A7" s="64">
        <v>4</v>
      </c>
      <c r="B7" s="64" t="str">
        <f>VLOOKUP(A7,Data!A:E,5,FALSE)</f>
        <v>העבודה</v>
      </c>
      <c r="C7" s="66">
        <f>IF(AND(Data!$B5=DataOdafim_2!C$1,DataOdafim_2!$A7=Data!$A5),INT(Data!$H5/Data!$O$12),0)</f>
        <v>0</v>
      </c>
      <c r="D7" s="66">
        <f>IF(AND(Data!$B5=DataOdafim_2!D$1,DataOdafim_2!$A7=Data!$A5),INT(Data!$H5/Data!$O$12),0)</f>
        <v>0</v>
      </c>
      <c r="E7" s="66">
        <f>IF(AND(Data!$B5=DataOdafim_2!E$1,DataOdafim_2!$A7=Data!$A5),INT(Data!$H5/Data!$O$12),0)</f>
        <v>6</v>
      </c>
      <c r="F7" s="66">
        <f>IF(AND(Data!$B5=DataOdafim_2!F$1,DataOdafim_2!$A7=Data!$A5),INT(Data!$H5/Data!$O$12),0)</f>
        <v>0</v>
      </c>
      <c r="G7" s="66">
        <f>IF(AND(Data!$B5=DataOdafim_2!G$1,DataOdafim_2!$A7=Data!$A5),INT(Data!$H5/Data!$O$12),0)</f>
        <v>0</v>
      </c>
      <c r="H7" s="66">
        <f>IF(AND(Data!$B5=DataOdafim_2!H$1,DataOdafim_2!$A7=Data!$A5),INT(Data!$H5/Data!$O$12),0)</f>
        <v>0</v>
      </c>
      <c r="I7" s="66">
        <f>IF(AND(Data!$B5=DataOdafim_2!I$1,DataOdafim_2!$A7=Data!$A5),INT(Data!$H5/Data!$O$12),0)</f>
        <v>0</v>
      </c>
      <c r="J7" s="66">
        <f>IF(AND(Data!$B5=DataOdafim_2!J$1,DataOdafim_2!$A7=Data!$A5),INT(Data!$H5/Data!$O$12),0)</f>
        <v>0</v>
      </c>
      <c r="K7" s="66">
        <f>IF(AND(Data!$B5=DataOdafim_2!K$1,DataOdafim_2!$A7=Data!$A5),INT(Data!$H5/Data!$O$12),0)</f>
        <v>0</v>
      </c>
      <c r="L7" s="66">
        <f>IF(AND(Data!$B5=DataOdafim_2!L$1,DataOdafim_2!$A7=Data!$A5),INT(Data!$H5/Data!$O$12),0)</f>
        <v>0</v>
      </c>
      <c r="M7" s="66">
        <f>IF(AND(Data!$B5=DataOdafim_2!M$1,DataOdafim_2!$A7=Data!$A5),INT(Data!$H5/Data!$O$12),0)</f>
        <v>0</v>
      </c>
      <c r="N7" s="66">
        <f>IF(AND(Data!$B5=DataOdafim_2!N$1,DataOdafim_2!$A7=Data!$A5),INT(Data!$H5/Data!$O$12),0)</f>
        <v>0</v>
      </c>
      <c r="O7" s="66">
        <f>IF(AND(Data!$B5=DataOdafim_2!O$1,DataOdafim_2!$A7=Data!$A5),INT(Data!$H5/Data!$O$12),0)</f>
        <v>0</v>
      </c>
      <c r="P7" s="66">
        <f>IF(AND(Data!$B5=DataOdafim_2!P$1,DataOdafim_2!$A7=Data!$A5),INT(Data!$H5/Data!$O$12),0)</f>
        <v>0</v>
      </c>
      <c r="Q7" s="66">
        <f>IF(AND(Data!$B5=DataOdafim_2!Q$1,DataOdafim_2!$A7=Data!$A5),INT(Data!$H5/Data!$O$12),0)</f>
        <v>0</v>
      </c>
      <c r="R7" s="66">
        <f>IF(AND(Data!$B5=DataOdafim_2!R$1,DataOdafim_2!$A7=Data!$A5),INT(Data!$H5/Data!$O$12),0)</f>
        <v>0</v>
      </c>
      <c r="S7" s="66">
        <f>IF(AND(Data!$B5=DataOdafim_2!S$1,DataOdafim_2!$A7=Data!$A5),INT(Data!$H5/Data!$O$12),0)</f>
        <v>0</v>
      </c>
      <c r="T7" s="66">
        <f>IF(AND(Data!$B5=DataOdafim_2!T$1,DataOdafim_2!$A7=Data!$A5),INT(Data!$H5/Data!$O$12),0)</f>
        <v>0</v>
      </c>
      <c r="U7" s="66">
        <f>IF(AND(Data!$B5=DataOdafim_2!U$1,DataOdafim_2!$A7=Data!$A5),INT(Data!$H5/Data!$O$12),0)</f>
        <v>0</v>
      </c>
      <c r="V7" s="66">
        <f>IF(AND(Data!$B5=DataOdafim_2!V$1,DataOdafim_2!$A7=Data!$A5),INT(Data!$H5/Data!$O$12),0)</f>
        <v>0</v>
      </c>
      <c r="W7" s="66">
        <f>IF(AND(Data!$B5=DataOdafim_2!W$1,DataOdafim_2!$A7=Data!$A5),INT(Data!$H5/Data!$O$12),0)</f>
        <v>0</v>
      </c>
      <c r="X7" s="66">
        <f>IF(AND(Data!$B5=DataOdafim_2!X$1,DataOdafim_2!$A7=Data!$A5),INT(Data!$H5/Data!$O$12),0)</f>
        <v>0</v>
      </c>
      <c r="Y7" s="66">
        <f>IF(AND(Data!$B5=DataOdafim_2!Y$1,DataOdafim_2!$A7=Data!$A5),INT(Data!$H5/Data!$O$12),0)</f>
        <v>0</v>
      </c>
      <c r="Z7" s="66">
        <f>IF(AND(Data!$B5=DataOdafim_2!Z$1,DataOdafim_2!$A7=Data!$A5),INT(Data!$H5/Data!$O$12),0)</f>
        <v>0</v>
      </c>
      <c r="AA7" s="66">
        <f>IF(AND(Data!$B5=DataOdafim_2!AA$1,DataOdafim_2!$A7=Data!$A5),INT(Data!$H5/Data!$O$12),0)</f>
        <v>0</v>
      </c>
      <c r="AB7" s="66">
        <f>IF(AND(Data!$B5=DataOdafim_2!AB$1,DataOdafim_2!$A7=Data!$A5),INT(Data!$H5/Data!$O$12),0)</f>
        <v>0</v>
      </c>
      <c r="AC7" s="66">
        <f>IF(AND(Data!$B5=DataOdafim_2!AC$1,DataOdafim_2!$A7=Data!$A5),INT(Data!$H5/Data!$O$12),0)</f>
        <v>0</v>
      </c>
      <c r="AD7" s="66">
        <f>IF(AND(Data!$B5=DataOdafim_2!AD$1,DataOdafim_2!$A7=Data!$A5),INT(Data!$H5/Data!$O$12),0)</f>
        <v>0</v>
      </c>
      <c r="AE7" s="66">
        <f>IF(AND(Data!$B5=DataOdafim_2!AE$1,DataOdafim_2!$A7=Data!$A5),INT(Data!$H5/Data!$O$12),0)</f>
        <v>0</v>
      </c>
      <c r="AF7" s="66">
        <f>IF(AND(Data!$B5=DataOdafim_2!AF$1,DataOdafim_2!$A7=Data!$A5),INT(Data!$H5/Data!$O$12),0)</f>
        <v>0</v>
      </c>
      <c r="AG7" s="66">
        <f>IF(AND(Data!$B5=DataOdafim_2!AG$1,DataOdafim_2!$A7=Data!$A5),INT(Data!$H5/Data!$O$12),0)</f>
        <v>0</v>
      </c>
      <c r="AH7" s="66">
        <f>IF(AND(Data!$B5=DataOdafim_2!AH$1,DataOdafim_2!$A7=Data!$A5),INT(Data!$H5/Data!$O$12),0)</f>
        <v>0</v>
      </c>
      <c r="AI7" s="66">
        <f>IF(AND(Data!$B5=DataOdafim_2!AI$1,DataOdafim_2!$A7=Data!$A5),INT(Data!$H5/Data!$O$12),0)</f>
        <v>0</v>
      </c>
      <c r="AJ7" s="66">
        <f>IF(AND(Data!$B5=DataOdafim_2!AJ$1,DataOdafim_2!$A7=Data!$A5),INT(Data!$H5/Data!$O$12),0)</f>
        <v>0</v>
      </c>
      <c r="AK7" s="66">
        <f>IF(AND(Data!$B5=DataOdafim_2!AK$1,DataOdafim_2!$A7=Data!$A5),INT(Data!$H5/Data!$O$12),0)</f>
        <v>0</v>
      </c>
      <c r="AL7" s="66">
        <f>IF(AND(Data!$B5=DataOdafim_2!AL$1,DataOdafim_2!$A7=Data!$A5),INT(Data!$H5/Data!$O$12),0)</f>
        <v>0</v>
      </c>
      <c r="AM7" s="66">
        <f>IF(AND(Data!$B5=DataOdafim_2!AM$1,DataOdafim_2!$A7=Data!$A5),INT(Data!$H5/Data!$O$12),0)</f>
        <v>0</v>
      </c>
      <c r="AN7" s="66">
        <f>IF(AND(Data!$B5=DataOdafim_2!AN$1,DataOdafim_2!$A7=Data!$A5),INT(Data!$H5/Data!$O$12),0)</f>
        <v>0</v>
      </c>
      <c r="AO7" s="66">
        <f>IF(AND(Data!$B5=DataOdafim_2!AO$1,DataOdafim_2!$A7=Data!$A5),INT(Data!$H5/Data!$O$12),0)</f>
        <v>0</v>
      </c>
      <c r="AP7" s="66">
        <f>IF(AND(Data!$B5=DataOdafim_2!AP$1,DataOdafim_2!$A7=Data!$A5),INT(Data!$H5/Data!$O$12),0)</f>
        <v>0</v>
      </c>
      <c r="AQ7" s="66">
        <f>IF(AND(Data!$B5=DataOdafim_2!AQ$1,DataOdafim_2!$A7=Data!$A5),INT(Data!$H5/Data!$O$12),0)</f>
        <v>0</v>
      </c>
      <c r="AR7" s="66">
        <f>IF(AND(Data!$B5=DataOdafim_2!AR$1,DataOdafim_2!$A7=Data!$A5),INT(Data!$H5/Data!$O$12),0)</f>
        <v>0</v>
      </c>
      <c r="AS7" s="66">
        <f>IF(AND(Data!$B5=DataOdafim_2!AS$1,DataOdafim_2!$A7=Data!$A5),INT(Data!$H5/Data!$O$12),0)</f>
        <v>0</v>
      </c>
      <c r="AT7" s="66">
        <f>IF(AND(Data!$B5=DataOdafim_2!AT$1,DataOdafim_2!$A7=Data!$A5),INT(Data!$H5/Data!$O$12),0)</f>
        <v>0</v>
      </c>
      <c r="AU7" s="66">
        <f>IF(AND(Data!$B5=DataOdafim_2!AU$1,DataOdafim_2!$A7=Data!$A5),INT(Data!$H5/Data!$O$12),0)</f>
        <v>0</v>
      </c>
      <c r="AV7" s="66">
        <f>IF(AND(Data!$B5=DataOdafim_2!AV$1,DataOdafim_2!$A7=Data!$A5),INT(Data!$H5/Data!$O$12),0)</f>
        <v>0</v>
      </c>
      <c r="AW7" s="66">
        <f>IF(AND(Data!$B5=DataOdafim_2!AW$1,DataOdafim_2!$A7=Data!$A5),INT(Data!$H5/Data!$O$12),0)</f>
        <v>0</v>
      </c>
      <c r="AX7" s="66">
        <f>IF(AND(Data!$B5=DataOdafim_2!AX$1,DataOdafim_2!$A7=Data!$A5),INT(Data!$H5/Data!$O$12),0)</f>
        <v>0</v>
      </c>
      <c r="AY7" s="66">
        <f>IF(AND(Data!$B5=DataOdafim_2!AY$1,DataOdafim_2!$A7=Data!$A5),INT(Data!$H5/Data!$O$12),0)</f>
        <v>0</v>
      </c>
      <c r="AZ7" s="66">
        <f>IF(AND(Data!$B5=DataOdafim_2!AZ$1,DataOdafim_2!$A7=Data!$A5),INT(Data!$H5/Data!$O$12),0)</f>
        <v>0</v>
      </c>
      <c r="BA7" s="66">
        <f>IF(AND(Data!$B5=DataOdafim_2!BA$1,DataOdafim_2!$A7=Data!$A5),INT(Data!$H5/Data!$O$12),0)</f>
        <v>0</v>
      </c>
      <c r="BB7" s="66">
        <f>IF(AND(Data!$B5=DataOdafim_2!BB$1,DataOdafim_2!$A7=Data!$A5),INT(Data!$H5/Data!$O$12),0)</f>
        <v>0</v>
      </c>
      <c r="BC7" s="66">
        <f>IF(AND(Data!$B5=DataOdafim_2!BC$1,DataOdafim_2!$A7=Data!$A5),INT(Data!$H5/Data!$O$12),0)</f>
        <v>0</v>
      </c>
      <c r="BD7" s="66">
        <f>IF(AND(Data!$B5=DataOdafim_2!BD$1,DataOdafim_2!$A7=Data!$A5),INT(Data!$H5/Data!$O$12),0)</f>
        <v>0</v>
      </c>
      <c r="BE7" s="66">
        <f>IF(AND(Data!$B5=DataOdafim_2!BE$1,DataOdafim_2!$A7=Data!$A5),INT(Data!$H5/Data!$O$12),0)</f>
        <v>0</v>
      </c>
      <c r="BF7" s="66">
        <f>IF(AND(Data!$B5=DataOdafim_2!BF$1,DataOdafim_2!$A7=Data!$A5),INT(Data!$H5/Data!$O$12),0)</f>
        <v>0</v>
      </c>
      <c r="BG7" s="66">
        <f>IF(AND(Data!$B5=DataOdafim_2!BG$1,DataOdafim_2!$A7=Data!$A5),INT(Data!$H5/Data!$O$12),0)</f>
        <v>0</v>
      </c>
      <c r="BH7" s="66">
        <f>IF(AND(Data!$B5=DataOdafim_2!BH$1,DataOdafim_2!$A7=Data!$A5),INT(Data!$H5/Data!$O$12),0)</f>
        <v>0</v>
      </c>
      <c r="BI7" s="66">
        <f>IF(AND(Data!$B5=DataOdafim_2!BI$1,DataOdafim_2!$A7=Data!$A5),INT(Data!$H5/Data!$O$12),0)</f>
        <v>0</v>
      </c>
      <c r="BJ7" s="66">
        <f>IF(AND(Data!$B5=DataOdafim_2!BJ$1,DataOdafim_2!$A7=Data!$A5),INT(Data!$H5/Data!$O$12),0)</f>
        <v>0</v>
      </c>
    </row>
    <row r="8" spans="1:62" ht="15" x14ac:dyDescent="0.25">
      <c r="A8" s="64">
        <v>5</v>
      </c>
      <c r="B8" s="64" t="str">
        <f>VLOOKUP(A8,Data!A:E,5,FALSE)</f>
        <v>שס</v>
      </c>
      <c r="C8" s="66">
        <f>IF(AND(Data!$B6=DataOdafim_2!C$1,DataOdafim_2!$A8=Data!$A6),INT(Data!$H6/Data!$O$12),0)</f>
        <v>0</v>
      </c>
      <c r="D8" s="66">
        <f>IF(AND(Data!$B6=DataOdafim_2!D$1,DataOdafim_2!$A8=Data!$A6),INT(Data!$H6/Data!$O$12),0)</f>
        <v>0</v>
      </c>
      <c r="E8" s="66">
        <f>IF(AND(Data!$B6=DataOdafim_2!E$1,DataOdafim_2!$A8=Data!$A6),INT(Data!$H6/Data!$O$12),0)</f>
        <v>0</v>
      </c>
      <c r="F8" s="66">
        <f>IF(AND(Data!$B6=DataOdafim_2!F$1,DataOdafim_2!$A8=Data!$A6),INT(Data!$H6/Data!$O$12),0)</f>
        <v>11</v>
      </c>
      <c r="G8" s="66">
        <f>IF(AND(Data!$B6=DataOdafim_2!G$1,DataOdafim_2!$A8=Data!$A6),INT(Data!$H6/Data!$O$12),0)</f>
        <v>0</v>
      </c>
      <c r="H8" s="66">
        <f>IF(AND(Data!$B6=DataOdafim_2!H$1,DataOdafim_2!$A8=Data!$A6),INT(Data!$H6/Data!$O$12),0)</f>
        <v>0</v>
      </c>
      <c r="I8" s="66">
        <f>IF(AND(Data!$B6=DataOdafim_2!I$1,DataOdafim_2!$A8=Data!$A6),INT(Data!$H6/Data!$O$12),0)</f>
        <v>0</v>
      </c>
      <c r="J8" s="66">
        <f>IF(AND(Data!$B6=DataOdafim_2!J$1,DataOdafim_2!$A8=Data!$A6),INT(Data!$H6/Data!$O$12),0)</f>
        <v>0</v>
      </c>
      <c r="K8" s="66">
        <f>IF(AND(Data!$B6=DataOdafim_2!K$1,DataOdafim_2!$A8=Data!$A6),INT(Data!$H6/Data!$O$12),0)</f>
        <v>0</v>
      </c>
      <c r="L8" s="66">
        <f>IF(AND(Data!$B6=DataOdafim_2!L$1,DataOdafim_2!$A8=Data!$A6),INT(Data!$H6/Data!$O$12),0)</f>
        <v>0</v>
      </c>
      <c r="M8" s="66">
        <f>IF(AND(Data!$B6=DataOdafim_2!M$1,DataOdafim_2!$A8=Data!$A6),INT(Data!$H6/Data!$O$12),0)</f>
        <v>0</v>
      </c>
      <c r="N8" s="66">
        <f>IF(AND(Data!$B6=DataOdafim_2!N$1,DataOdafim_2!$A8=Data!$A6),INT(Data!$H6/Data!$O$12),0)</f>
        <v>0</v>
      </c>
      <c r="O8" s="66">
        <f>IF(AND(Data!$B6=DataOdafim_2!O$1,DataOdafim_2!$A8=Data!$A6),INT(Data!$H6/Data!$O$12),0)</f>
        <v>0</v>
      </c>
      <c r="P8" s="66">
        <f>IF(AND(Data!$B6=DataOdafim_2!P$1,DataOdafim_2!$A8=Data!$A6),INT(Data!$H6/Data!$O$12),0)</f>
        <v>0</v>
      </c>
      <c r="Q8" s="66">
        <f>IF(AND(Data!$B6=DataOdafim_2!Q$1,DataOdafim_2!$A8=Data!$A6),INT(Data!$H6/Data!$O$12),0)</f>
        <v>0</v>
      </c>
      <c r="R8" s="66">
        <f>IF(AND(Data!$B6=DataOdafim_2!R$1,DataOdafim_2!$A8=Data!$A6),INT(Data!$H6/Data!$O$12),0)</f>
        <v>0</v>
      </c>
      <c r="S8" s="66">
        <f>IF(AND(Data!$B6=DataOdafim_2!S$1,DataOdafim_2!$A8=Data!$A6),INT(Data!$H6/Data!$O$12),0)</f>
        <v>0</v>
      </c>
      <c r="T8" s="66">
        <f>IF(AND(Data!$B6=DataOdafim_2!T$1,DataOdafim_2!$A8=Data!$A6),INT(Data!$H6/Data!$O$12),0)</f>
        <v>0</v>
      </c>
      <c r="U8" s="66">
        <f>IF(AND(Data!$B6=DataOdafim_2!U$1,DataOdafim_2!$A8=Data!$A6),INT(Data!$H6/Data!$O$12),0)</f>
        <v>0</v>
      </c>
      <c r="V8" s="66">
        <f>IF(AND(Data!$B6=DataOdafim_2!V$1,DataOdafim_2!$A8=Data!$A6),INT(Data!$H6/Data!$O$12),0)</f>
        <v>0</v>
      </c>
      <c r="W8" s="66">
        <f>IF(AND(Data!$B6=DataOdafim_2!W$1,DataOdafim_2!$A8=Data!$A6),INT(Data!$H6/Data!$O$12),0)</f>
        <v>0</v>
      </c>
      <c r="X8" s="66">
        <f>IF(AND(Data!$B6=DataOdafim_2!X$1,DataOdafim_2!$A8=Data!$A6),INT(Data!$H6/Data!$O$12),0)</f>
        <v>0</v>
      </c>
      <c r="Y8" s="66">
        <f>IF(AND(Data!$B6=DataOdafim_2!Y$1,DataOdafim_2!$A8=Data!$A6),INT(Data!$H6/Data!$O$12),0)</f>
        <v>0</v>
      </c>
      <c r="Z8" s="66">
        <f>IF(AND(Data!$B6=DataOdafim_2!Z$1,DataOdafim_2!$A8=Data!$A6),INT(Data!$H6/Data!$O$12),0)</f>
        <v>0</v>
      </c>
      <c r="AA8" s="66">
        <f>IF(AND(Data!$B6=DataOdafim_2!AA$1,DataOdafim_2!$A8=Data!$A6),INT(Data!$H6/Data!$O$12),0)</f>
        <v>0</v>
      </c>
      <c r="AB8" s="66">
        <f>IF(AND(Data!$B6=DataOdafim_2!AB$1,DataOdafim_2!$A8=Data!$A6),INT(Data!$H6/Data!$O$12),0)</f>
        <v>0</v>
      </c>
      <c r="AC8" s="66">
        <f>IF(AND(Data!$B6=DataOdafim_2!AC$1,DataOdafim_2!$A8=Data!$A6),INT(Data!$H6/Data!$O$12),0)</f>
        <v>0</v>
      </c>
      <c r="AD8" s="66">
        <f>IF(AND(Data!$B6=DataOdafim_2!AD$1,DataOdafim_2!$A8=Data!$A6),INT(Data!$H6/Data!$O$12),0)</f>
        <v>0</v>
      </c>
      <c r="AE8" s="66">
        <f>IF(AND(Data!$B6=DataOdafim_2!AE$1,DataOdafim_2!$A8=Data!$A6),INT(Data!$H6/Data!$O$12),0)</f>
        <v>0</v>
      </c>
      <c r="AF8" s="66">
        <f>IF(AND(Data!$B6=DataOdafim_2!AF$1,DataOdafim_2!$A8=Data!$A6),INT(Data!$H6/Data!$O$12),0)</f>
        <v>0</v>
      </c>
      <c r="AG8" s="66">
        <f>IF(AND(Data!$B6=DataOdafim_2!AG$1,DataOdafim_2!$A8=Data!$A6),INT(Data!$H6/Data!$O$12),0)</f>
        <v>0</v>
      </c>
      <c r="AH8" s="66">
        <f>IF(AND(Data!$B6=DataOdafim_2!AH$1,DataOdafim_2!$A8=Data!$A6),INT(Data!$H6/Data!$O$12),0)</f>
        <v>0</v>
      </c>
      <c r="AI8" s="66">
        <f>IF(AND(Data!$B6=DataOdafim_2!AI$1,DataOdafim_2!$A8=Data!$A6),INT(Data!$H6/Data!$O$12),0)</f>
        <v>0</v>
      </c>
      <c r="AJ8" s="66">
        <f>IF(AND(Data!$B6=DataOdafim_2!AJ$1,DataOdafim_2!$A8=Data!$A6),INT(Data!$H6/Data!$O$12),0)</f>
        <v>0</v>
      </c>
      <c r="AK8" s="66">
        <f>IF(AND(Data!$B6=DataOdafim_2!AK$1,DataOdafim_2!$A8=Data!$A6),INT(Data!$H6/Data!$O$12),0)</f>
        <v>0</v>
      </c>
      <c r="AL8" s="66">
        <f>IF(AND(Data!$B6=DataOdafim_2!AL$1,DataOdafim_2!$A8=Data!$A6),INT(Data!$H6/Data!$O$12),0)</f>
        <v>0</v>
      </c>
      <c r="AM8" s="66">
        <f>IF(AND(Data!$B6=DataOdafim_2!AM$1,DataOdafim_2!$A8=Data!$A6),INT(Data!$H6/Data!$O$12),0)</f>
        <v>0</v>
      </c>
      <c r="AN8" s="66">
        <f>IF(AND(Data!$B6=DataOdafim_2!AN$1,DataOdafim_2!$A8=Data!$A6),INT(Data!$H6/Data!$O$12),0)</f>
        <v>0</v>
      </c>
      <c r="AO8" s="66">
        <f>IF(AND(Data!$B6=DataOdafim_2!AO$1,DataOdafim_2!$A8=Data!$A6),INT(Data!$H6/Data!$O$12),0)</f>
        <v>0</v>
      </c>
      <c r="AP8" s="66">
        <f>IF(AND(Data!$B6=DataOdafim_2!AP$1,DataOdafim_2!$A8=Data!$A6),INT(Data!$H6/Data!$O$12),0)</f>
        <v>0</v>
      </c>
      <c r="AQ8" s="66">
        <f>IF(AND(Data!$B6=DataOdafim_2!AQ$1,DataOdafim_2!$A8=Data!$A6),INT(Data!$H6/Data!$O$12),0)</f>
        <v>0</v>
      </c>
      <c r="AR8" s="66">
        <f>IF(AND(Data!$B6=DataOdafim_2!AR$1,DataOdafim_2!$A8=Data!$A6),INT(Data!$H6/Data!$O$12),0)</f>
        <v>0</v>
      </c>
      <c r="AS8" s="66">
        <f>IF(AND(Data!$B6=DataOdafim_2!AS$1,DataOdafim_2!$A8=Data!$A6),INT(Data!$H6/Data!$O$12),0)</f>
        <v>0</v>
      </c>
      <c r="AT8" s="66">
        <f>IF(AND(Data!$B6=DataOdafim_2!AT$1,DataOdafim_2!$A8=Data!$A6),INT(Data!$H6/Data!$O$12),0)</f>
        <v>0</v>
      </c>
      <c r="AU8" s="66">
        <f>IF(AND(Data!$B6=DataOdafim_2!AU$1,DataOdafim_2!$A8=Data!$A6),INT(Data!$H6/Data!$O$12),0)</f>
        <v>0</v>
      </c>
      <c r="AV8" s="66">
        <f>IF(AND(Data!$B6=DataOdafim_2!AV$1,DataOdafim_2!$A8=Data!$A6),INT(Data!$H6/Data!$O$12),0)</f>
        <v>0</v>
      </c>
      <c r="AW8" s="66">
        <f>IF(AND(Data!$B6=DataOdafim_2!AW$1,DataOdafim_2!$A8=Data!$A6),INT(Data!$H6/Data!$O$12),0)</f>
        <v>0</v>
      </c>
      <c r="AX8" s="66">
        <f>IF(AND(Data!$B6=DataOdafim_2!AX$1,DataOdafim_2!$A8=Data!$A6),INT(Data!$H6/Data!$O$12),0)</f>
        <v>0</v>
      </c>
      <c r="AY8" s="66">
        <f>IF(AND(Data!$B6=DataOdafim_2!AY$1,DataOdafim_2!$A8=Data!$A6),INT(Data!$H6/Data!$O$12),0)</f>
        <v>0</v>
      </c>
      <c r="AZ8" s="66">
        <f>IF(AND(Data!$B6=DataOdafim_2!AZ$1,DataOdafim_2!$A8=Data!$A6),INT(Data!$H6/Data!$O$12),0)</f>
        <v>0</v>
      </c>
      <c r="BA8" s="66">
        <f>IF(AND(Data!$B6=DataOdafim_2!BA$1,DataOdafim_2!$A8=Data!$A6),INT(Data!$H6/Data!$O$12),0)</f>
        <v>0</v>
      </c>
      <c r="BB8" s="66">
        <f>IF(AND(Data!$B6=DataOdafim_2!BB$1,DataOdafim_2!$A8=Data!$A6),INT(Data!$H6/Data!$O$12),0)</f>
        <v>0</v>
      </c>
      <c r="BC8" s="66">
        <f>IF(AND(Data!$B6=DataOdafim_2!BC$1,DataOdafim_2!$A8=Data!$A6),INT(Data!$H6/Data!$O$12),0)</f>
        <v>0</v>
      </c>
      <c r="BD8" s="66">
        <f>IF(AND(Data!$B6=DataOdafim_2!BD$1,DataOdafim_2!$A8=Data!$A6),INT(Data!$H6/Data!$O$12),0)</f>
        <v>0</v>
      </c>
      <c r="BE8" s="66">
        <f>IF(AND(Data!$B6=DataOdafim_2!BE$1,DataOdafim_2!$A8=Data!$A6),INT(Data!$H6/Data!$O$12),0)</f>
        <v>0</v>
      </c>
      <c r="BF8" s="66">
        <f>IF(AND(Data!$B6=DataOdafim_2!BF$1,DataOdafim_2!$A8=Data!$A6),INT(Data!$H6/Data!$O$12),0)</f>
        <v>0</v>
      </c>
      <c r="BG8" s="66">
        <f>IF(AND(Data!$B6=DataOdafim_2!BG$1,DataOdafim_2!$A8=Data!$A6),INT(Data!$H6/Data!$O$12),0)</f>
        <v>0</v>
      </c>
      <c r="BH8" s="66">
        <f>IF(AND(Data!$B6=DataOdafim_2!BH$1,DataOdafim_2!$A8=Data!$A6),INT(Data!$H6/Data!$O$12),0)</f>
        <v>0</v>
      </c>
      <c r="BI8" s="66">
        <f>IF(AND(Data!$B6=DataOdafim_2!BI$1,DataOdafim_2!$A8=Data!$A6),INT(Data!$H6/Data!$O$12),0)</f>
        <v>0</v>
      </c>
      <c r="BJ8" s="66">
        <f>IF(AND(Data!$B6=DataOdafim_2!BJ$1,DataOdafim_2!$A8=Data!$A6),INT(Data!$H6/Data!$O$12),0)</f>
        <v>0</v>
      </c>
    </row>
    <row r="9" spans="1:62" ht="15" x14ac:dyDescent="0.25">
      <c r="A9" s="64">
        <v>6</v>
      </c>
      <c r="B9" s="64" t="str">
        <f>VLOOKUP(A9,Data!A:E,5,FALSE)</f>
        <v>עוצמה</v>
      </c>
      <c r="C9" s="66">
        <f>IF(AND(Data!$B7=DataOdafim_2!C$1,DataOdafim_2!$A9=Data!$A7),INT(Data!$H7/Data!$O$12),0)</f>
        <v>0</v>
      </c>
      <c r="D9" s="66">
        <f>IF(AND(Data!$B7=DataOdafim_2!D$1,DataOdafim_2!$A9=Data!$A7),INT(Data!$H7/Data!$O$12),0)</f>
        <v>0</v>
      </c>
      <c r="E9" s="66">
        <f>IF(AND(Data!$B7=DataOdafim_2!E$1,DataOdafim_2!$A9=Data!$A7),INT(Data!$H7/Data!$O$12),0)</f>
        <v>0</v>
      </c>
      <c r="F9" s="66">
        <f>IF(AND(Data!$B7=DataOdafim_2!F$1,DataOdafim_2!$A9=Data!$A7),INT(Data!$H7/Data!$O$12),0)</f>
        <v>0</v>
      </c>
      <c r="G9" s="66">
        <f>IF(AND(Data!$B7=DataOdafim_2!G$1,DataOdafim_2!$A9=Data!$A7),INT(Data!$H7/Data!$O$12),0)</f>
        <v>0</v>
      </c>
      <c r="H9" s="66">
        <f>IF(AND(Data!$B7=DataOdafim_2!H$1,DataOdafim_2!$A9=Data!$A7),INT(Data!$H7/Data!$O$12),0)</f>
        <v>0</v>
      </c>
      <c r="I9" s="66">
        <f>IF(AND(Data!$B7=DataOdafim_2!I$1,DataOdafim_2!$A9=Data!$A7),INT(Data!$H7/Data!$O$12),0)</f>
        <v>0</v>
      </c>
      <c r="J9" s="66">
        <f>IF(AND(Data!$B7=DataOdafim_2!J$1,DataOdafim_2!$A9=Data!$A7),INT(Data!$H7/Data!$O$12),0)</f>
        <v>0</v>
      </c>
      <c r="K9" s="66">
        <f>IF(AND(Data!$B7=DataOdafim_2!K$1,DataOdafim_2!$A9=Data!$A7),INT(Data!$H7/Data!$O$12),0)</f>
        <v>0</v>
      </c>
      <c r="L9" s="66">
        <f>IF(AND(Data!$B7=DataOdafim_2!L$1,DataOdafim_2!$A9=Data!$A7),INT(Data!$H7/Data!$O$12),0)</f>
        <v>0</v>
      </c>
      <c r="M9" s="66">
        <f>IF(AND(Data!$B7=DataOdafim_2!M$1,DataOdafim_2!$A9=Data!$A7),INT(Data!$H7/Data!$O$12),0)</f>
        <v>0</v>
      </c>
      <c r="N9" s="66">
        <f>IF(AND(Data!$B7=DataOdafim_2!N$1,DataOdafim_2!$A9=Data!$A7),INT(Data!$H7/Data!$O$12),0)</f>
        <v>0</v>
      </c>
      <c r="O9" s="66">
        <f>IF(AND(Data!$B7=DataOdafim_2!O$1,DataOdafim_2!$A9=Data!$A7),INT(Data!$H7/Data!$O$12),0)</f>
        <v>0</v>
      </c>
      <c r="P9" s="66">
        <f>IF(AND(Data!$B7=DataOdafim_2!P$1,DataOdafim_2!$A9=Data!$A7),INT(Data!$H7/Data!$O$12),0)</f>
        <v>0</v>
      </c>
      <c r="Q9" s="66">
        <f>IF(AND(Data!$B7=DataOdafim_2!Q$1,DataOdafim_2!$A9=Data!$A7),INT(Data!$H7/Data!$O$12),0)</f>
        <v>0</v>
      </c>
      <c r="R9" s="66">
        <f>IF(AND(Data!$B7=DataOdafim_2!R$1,DataOdafim_2!$A9=Data!$A7),INT(Data!$H7/Data!$O$12),0)</f>
        <v>0</v>
      </c>
      <c r="S9" s="66">
        <f>IF(AND(Data!$B7=DataOdafim_2!S$1,DataOdafim_2!$A9=Data!$A7),INT(Data!$H7/Data!$O$12),0)</f>
        <v>0</v>
      </c>
      <c r="T9" s="66">
        <f>IF(AND(Data!$B7=DataOdafim_2!T$1,DataOdafim_2!$A9=Data!$A7),INT(Data!$H7/Data!$O$12),0)</f>
        <v>0</v>
      </c>
      <c r="U9" s="66">
        <f>IF(AND(Data!$B7=DataOdafim_2!U$1,DataOdafim_2!$A9=Data!$A7),INT(Data!$H7/Data!$O$12),0)</f>
        <v>0</v>
      </c>
      <c r="V9" s="66">
        <f>IF(AND(Data!$B7=DataOdafim_2!V$1,DataOdafim_2!$A9=Data!$A7),INT(Data!$H7/Data!$O$12),0)</f>
        <v>0</v>
      </c>
      <c r="W9" s="66">
        <f>IF(AND(Data!$B7=DataOdafim_2!W$1,DataOdafim_2!$A9=Data!$A7),INT(Data!$H7/Data!$O$12),0)</f>
        <v>0</v>
      </c>
      <c r="X9" s="66">
        <f>IF(AND(Data!$B7=DataOdafim_2!X$1,DataOdafim_2!$A9=Data!$A7),INT(Data!$H7/Data!$O$12),0)</f>
        <v>0</v>
      </c>
      <c r="Y9" s="66">
        <f>IF(AND(Data!$B7=DataOdafim_2!Y$1,DataOdafim_2!$A9=Data!$A7),INT(Data!$H7/Data!$O$12),0)</f>
        <v>0</v>
      </c>
      <c r="Z9" s="66">
        <f>IF(AND(Data!$B7=DataOdafim_2!Z$1,DataOdafim_2!$A9=Data!$A7),INT(Data!$H7/Data!$O$12),0)</f>
        <v>0</v>
      </c>
      <c r="AA9" s="66">
        <f>IF(AND(Data!$B7=DataOdafim_2!AA$1,DataOdafim_2!$A9=Data!$A7),INT(Data!$H7/Data!$O$12),0)</f>
        <v>0</v>
      </c>
      <c r="AB9" s="66">
        <f>IF(AND(Data!$B7=DataOdafim_2!AB$1,DataOdafim_2!$A9=Data!$A7),INT(Data!$H7/Data!$O$12),0)</f>
        <v>0</v>
      </c>
      <c r="AC9" s="66">
        <f>IF(AND(Data!$B7=DataOdafim_2!AC$1,DataOdafim_2!$A9=Data!$A7),INT(Data!$H7/Data!$O$12),0)</f>
        <v>0</v>
      </c>
      <c r="AD9" s="66">
        <f>IF(AND(Data!$B7=DataOdafim_2!AD$1,DataOdafim_2!$A9=Data!$A7),INT(Data!$H7/Data!$O$12),0)</f>
        <v>0</v>
      </c>
      <c r="AE9" s="66">
        <f>IF(AND(Data!$B7=DataOdafim_2!AE$1,DataOdafim_2!$A9=Data!$A7),INT(Data!$H7/Data!$O$12),0)</f>
        <v>0</v>
      </c>
      <c r="AF9" s="66">
        <f>IF(AND(Data!$B7=DataOdafim_2!AF$1,DataOdafim_2!$A9=Data!$A7),INT(Data!$H7/Data!$O$12),0)</f>
        <v>0</v>
      </c>
      <c r="AG9" s="66">
        <f>IF(AND(Data!$B7=DataOdafim_2!AG$1,DataOdafim_2!$A9=Data!$A7),INT(Data!$H7/Data!$O$12),0)</f>
        <v>0</v>
      </c>
      <c r="AH9" s="66">
        <f>IF(AND(Data!$B7=DataOdafim_2!AH$1,DataOdafim_2!$A9=Data!$A7),INT(Data!$H7/Data!$O$12),0)</f>
        <v>0</v>
      </c>
      <c r="AI9" s="66">
        <f>IF(AND(Data!$B7=DataOdafim_2!AI$1,DataOdafim_2!$A9=Data!$A7),INT(Data!$H7/Data!$O$12),0)</f>
        <v>0</v>
      </c>
      <c r="AJ9" s="66">
        <f>IF(AND(Data!$B7=DataOdafim_2!AJ$1,DataOdafim_2!$A9=Data!$A7),INT(Data!$H7/Data!$O$12),0)</f>
        <v>0</v>
      </c>
      <c r="AK9" s="66">
        <f>IF(AND(Data!$B7=DataOdafim_2!AK$1,DataOdafim_2!$A9=Data!$A7),INT(Data!$H7/Data!$O$12),0)</f>
        <v>0</v>
      </c>
      <c r="AL9" s="66">
        <f>IF(AND(Data!$B7=DataOdafim_2!AL$1,DataOdafim_2!$A9=Data!$A7),INT(Data!$H7/Data!$O$12),0)</f>
        <v>0</v>
      </c>
      <c r="AM9" s="66">
        <f>IF(AND(Data!$B7=DataOdafim_2!AM$1,DataOdafim_2!$A9=Data!$A7),INT(Data!$H7/Data!$O$12),0)</f>
        <v>0</v>
      </c>
      <c r="AN9" s="66">
        <f>IF(AND(Data!$B7=DataOdafim_2!AN$1,DataOdafim_2!$A9=Data!$A7),INT(Data!$H7/Data!$O$12),0)</f>
        <v>0</v>
      </c>
      <c r="AO9" s="66">
        <f>IF(AND(Data!$B7=DataOdafim_2!AO$1,DataOdafim_2!$A9=Data!$A7),INT(Data!$H7/Data!$O$12),0)</f>
        <v>0</v>
      </c>
      <c r="AP9" s="66">
        <f>IF(AND(Data!$B7=DataOdafim_2!AP$1,DataOdafim_2!$A9=Data!$A7),INT(Data!$H7/Data!$O$12),0)</f>
        <v>0</v>
      </c>
      <c r="AQ9" s="66">
        <f>IF(AND(Data!$B7=DataOdafim_2!AQ$1,DataOdafim_2!$A9=Data!$A7),INT(Data!$H7/Data!$O$12),0)</f>
        <v>0</v>
      </c>
      <c r="AR9" s="66">
        <f>IF(AND(Data!$B7=DataOdafim_2!AR$1,DataOdafim_2!$A9=Data!$A7),INT(Data!$H7/Data!$O$12),0)</f>
        <v>0</v>
      </c>
      <c r="AS9" s="66">
        <f>IF(AND(Data!$B7=DataOdafim_2!AS$1,DataOdafim_2!$A9=Data!$A7),INT(Data!$H7/Data!$O$12),0)</f>
        <v>0</v>
      </c>
      <c r="AT9" s="66">
        <f>IF(AND(Data!$B7=DataOdafim_2!AT$1,DataOdafim_2!$A9=Data!$A7),INT(Data!$H7/Data!$O$12),0)</f>
        <v>0</v>
      </c>
      <c r="AU9" s="66">
        <f>IF(AND(Data!$B7=DataOdafim_2!AU$1,DataOdafim_2!$A9=Data!$A7),INT(Data!$H7/Data!$O$12),0)</f>
        <v>0</v>
      </c>
      <c r="AV9" s="66">
        <f>IF(AND(Data!$B7=DataOdafim_2!AV$1,DataOdafim_2!$A9=Data!$A7),INT(Data!$H7/Data!$O$12),0)</f>
        <v>0</v>
      </c>
      <c r="AW9" s="66">
        <f>IF(AND(Data!$B7=DataOdafim_2!AW$1,DataOdafim_2!$A9=Data!$A7),INT(Data!$H7/Data!$O$12),0)</f>
        <v>0</v>
      </c>
      <c r="AX9" s="66">
        <f>IF(AND(Data!$B7=DataOdafim_2!AX$1,DataOdafim_2!$A9=Data!$A7),INT(Data!$H7/Data!$O$12),0)</f>
        <v>0</v>
      </c>
      <c r="AY9" s="66">
        <f>IF(AND(Data!$B7=DataOdafim_2!AY$1,DataOdafim_2!$A9=Data!$A7),INT(Data!$H7/Data!$O$12),0)</f>
        <v>0</v>
      </c>
      <c r="AZ9" s="66">
        <f>IF(AND(Data!$B7=DataOdafim_2!AZ$1,DataOdafim_2!$A9=Data!$A7),INT(Data!$H7/Data!$O$12),0)</f>
        <v>0</v>
      </c>
      <c r="BA9" s="66">
        <f>IF(AND(Data!$B7=DataOdafim_2!BA$1,DataOdafim_2!$A9=Data!$A7),INT(Data!$H7/Data!$O$12),0)</f>
        <v>0</v>
      </c>
      <c r="BB9" s="66">
        <f>IF(AND(Data!$B7=DataOdafim_2!BB$1,DataOdafim_2!$A9=Data!$A7),INT(Data!$H7/Data!$O$12),0)</f>
        <v>0</v>
      </c>
      <c r="BC9" s="66">
        <f>IF(AND(Data!$B7=DataOdafim_2!BC$1,DataOdafim_2!$A9=Data!$A7),INT(Data!$H7/Data!$O$12),0)</f>
        <v>0</v>
      </c>
      <c r="BD9" s="66">
        <f>IF(AND(Data!$B7=DataOdafim_2!BD$1,DataOdafim_2!$A9=Data!$A7),INT(Data!$H7/Data!$O$12),0)</f>
        <v>0</v>
      </c>
      <c r="BE9" s="66">
        <f>IF(AND(Data!$B7=DataOdafim_2!BE$1,DataOdafim_2!$A9=Data!$A7),INT(Data!$H7/Data!$O$12),0)</f>
        <v>0</v>
      </c>
      <c r="BF9" s="66">
        <f>IF(AND(Data!$B7=DataOdafim_2!BF$1,DataOdafim_2!$A9=Data!$A7),INT(Data!$H7/Data!$O$12),0)</f>
        <v>0</v>
      </c>
      <c r="BG9" s="66">
        <f>IF(AND(Data!$B7=DataOdafim_2!BG$1,DataOdafim_2!$A9=Data!$A7),INT(Data!$H7/Data!$O$12),0)</f>
        <v>0</v>
      </c>
      <c r="BH9" s="66">
        <f>IF(AND(Data!$B7=DataOdafim_2!BH$1,DataOdafim_2!$A9=Data!$A7),INT(Data!$H7/Data!$O$12),0)</f>
        <v>0</v>
      </c>
      <c r="BI9" s="66">
        <f>IF(AND(Data!$B7=DataOdafim_2!BI$1,DataOdafim_2!$A9=Data!$A7),INT(Data!$H7/Data!$O$12),0)</f>
        <v>0</v>
      </c>
      <c r="BJ9" s="66">
        <f>IF(AND(Data!$B7=DataOdafim_2!BJ$1,DataOdafim_2!$A9=Data!$A7),INT(Data!$H7/Data!$O$12),0)</f>
        <v>0</v>
      </c>
    </row>
    <row r="10" spans="1:62" ht="15" x14ac:dyDescent="0.25">
      <c r="A10" s="64">
        <v>7</v>
      </c>
      <c r="B10" s="64" t="str">
        <f>VLOOKUP(A10,Data!A:E,5,FALSE)</f>
        <v>מרצ</v>
      </c>
      <c r="C10" s="66">
        <f>IF(AND(Data!$B8=DataOdafim_2!C$1,DataOdafim_2!$A10=Data!$A8),INT(Data!$H8/Data!$O$12),0)</f>
        <v>0</v>
      </c>
      <c r="D10" s="66">
        <f>IF(AND(Data!$B8=DataOdafim_2!D$1,DataOdafim_2!$A10=Data!$A8),INT(Data!$H8/Data!$O$12),0)</f>
        <v>0</v>
      </c>
      <c r="E10" s="66">
        <f>IF(AND(Data!$B8=DataOdafim_2!E$1,DataOdafim_2!$A10=Data!$A8),INT(Data!$H8/Data!$O$12),0)</f>
        <v>4</v>
      </c>
      <c r="F10" s="66">
        <f>IF(AND(Data!$B8=DataOdafim_2!F$1,DataOdafim_2!$A10=Data!$A8),INT(Data!$H8/Data!$O$12),0)</f>
        <v>0</v>
      </c>
      <c r="G10" s="66">
        <f>IF(AND(Data!$B8=DataOdafim_2!G$1,DataOdafim_2!$A10=Data!$A8),INT(Data!$H8/Data!$O$12),0)</f>
        <v>0</v>
      </c>
      <c r="H10" s="66">
        <f>IF(AND(Data!$B8=DataOdafim_2!H$1,DataOdafim_2!$A10=Data!$A8),INT(Data!$H8/Data!$O$12),0)</f>
        <v>0</v>
      </c>
      <c r="I10" s="66">
        <f>IF(AND(Data!$B8=DataOdafim_2!I$1,DataOdafim_2!$A10=Data!$A8),INT(Data!$H8/Data!$O$12),0)</f>
        <v>0</v>
      </c>
      <c r="J10" s="66">
        <f>IF(AND(Data!$B8=DataOdafim_2!J$1,DataOdafim_2!$A10=Data!$A8),INT(Data!$H8/Data!$O$12),0)</f>
        <v>0</v>
      </c>
      <c r="K10" s="66">
        <f>IF(AND(Data!$B8=DataOdafim_2!K$1,DataOdafim_2!$A10=Data!$A8),INT(Data!$H8/Data!$O$12),0)</f>
        <v>0</v>
      </c>
      <c r="L10" s="66">
        <f>IF(AND(Data!$B8=DataOdafim_2!L$1,DataOdafim_2!$A10=Data!$A8),INT(Data!$H8/Data!$O$12),0)</f>
        <v>0</v>
      </c>
      <c r="M10" s="66">
        <f>IF(AND(Data!$B8=DataOdafim_2!M$1,DataOdafim_2!$A10=Data!$A8),INT(Data!$H8/Data!$O$12),0)</f>
        <v>0</v>
      </c>
      <c r="N10" s="66">
        <f>IF(AND(Data!$B8=DataOdafim_2!N$1,DataOdafim_2!$A10=Data!$A8),INT(Data!$H8/Data!$O$12),0)</f>
        <v>0</v>
      </c>
      <c r="O10" s="66">
        <f>IF(AND(Data!$B8=DataOdafim_2!O$1,DataOdafim_2!$A10=Data!$A8),INT(Data!$H8/Data!$O$12),0)</f>
        <v>0</v>
      </c>
      <c r="P10" s="66">
        <f>IF(AND(Data!$B8=DataOdafim_2!P$1,DataOdafim_2!$A10=Data!$A8),INT(Data!$H8/Data!$O$12),0)</f>
        <v>0</v>
      </c>
      <c r="Q10" s="66">
        <f>IF(AND(Data!$B8=DataOdafim_2!Q$1,DataOdafim_2!$A10=Data!$A8),INT(Data!$H8/Data!$O$12),0)</f>
        <v>0</v>
      </c>
      <c r="R10" s="66">
        <f>IF(AND(Data!$B8=DataOdafim_2!R$1,DataOdafim_2!$A10=Data!$A8),INT(Data!$H8/Data!$O$12),0)</f>
        <v>0</v>
      </c>
      <c r="S10" s="66">
        <f>IF(AND(Data!$B8=DataOdafim_2!S$1,DataOdafim_2!$A10=Data!$A8),INT(Data!$H8/Data!$O$12),0)</f>
        <v>0</v>
      </c>
      <c r="T10" s="66">
        <f>IF(AND(Data!$B8=DataOdafim_2!T$1,DataOdafim_2!$A10=Data!$A8),INT(Data!$H8/Data!$O$12),0)</f>
        <v>0</v>
      </c>
      <c r="U10" s="66">
        <f>IF(AND(Data!$B8=DataOdafim_2!U$1,DataOdafim_2!$A10=Data!$A8),INT(Data!$H8/Data!$O$12),0)</f>
        <v>0</v>
      </c>
      <c r="V10" s="66">
        <f>IF(AND(Data!$B8=DataOdafim_2!V$1,DataOdafim_2!$A10=Data!$A8),INT(Data!$H8/Data!$O$12),0)</f>
        <v>0</v>
      </c>
      <c r="W10" s="66">
        <f>IF(AND(Data!$B8=DataOdafim_2!W$1,DataOdafim_2!$A10=Data!$A8),INT(Data!$H8/Data!$O$12),0)</f>
        <v>0</v>
      </c>
      <c r="X10" s="66">
        <f>IF(AND(Data!$B8=DataOdafim_2!X$1,DataOdafim_2!$A10=Data!$A8),INT(Data!$H8/Data!$O$12),0)</f>
        <v>0</v>
      </c>
      <c r="Y10" s="66">
        <f>IF(AND(Data!$B8=DataOdafim_2!Y$1,DataOdafim_2!$A10=Data!$A8),INT(Data!$H8/Data!$O$12),0)</f>
        <v>0</v>
      </c>
      <c r="Z10" s="66">
        <f>IF(AND(Data!$B8=DataOdafim_2!Z$1,DataOdafim_2!$A10=Data!$A8),INT(Data!$H8/Data!$O$12),0)</f>
        <v>0</v>
      </c>
      <c r="AA10" s="66">
        <f>IF(AND(Data!$B8=DataOdafim_2!AA$1,DataOdafim_2!$A10=Data!$A8),INT(Data!$H8/Data!$O$12),0)</f>
        <v>0</v>
      </c>
      <c r="AB10" s="66">
        <f>IF(AND(Data!$B8=DataOdafim_2!AB$1,DataOdafim_2!$A10=Data!$A8),INT(Data!$H8/Data!$O$12),0)</f>
        <v>0</v>
      </c>
      <c r="AC10" s="66">
        <f>IF(AND(Data!$B8=DataOdafim_2!AC$1,DataOdafim_2!$A10=Data!$A8),INT(Data!$H8/Data!$O$12),0)</f>
        <v>0</v>
      </c>
      <c r="AD10" s="66">
        <f>IF(AND(Data!$B8=DataOdafim_2!AD$1,DataOdafim_2!$A10=Data!$A8),INT(Data!$H8/Data!$O$12),0)</f>
        <v>0</v>
      </c>
      <c r="AE10" s="66">
        <f>IF(AND(Data!$B8=DataOdafim_2!AE$1,DataOdafim_2!$A10=Data!$A8),INT(Data!$H8/Data!$O$12),0)</f>
        <v>0</v>
      </c>
      <c r="AF10" s="66">
        <f>IF(AND(Data!$B8=DataOdafim_2!AF$1,DataOdafim_2!$A10=Data!$A8),INT(Data!$H8/Data!$O$12),0)</f>
        <v>0</v>
      </c>
      <c r="AG10" s="66">
        <f>IF(AND(Data!$B8=DataOdafim_2!AG$1,DataOdafim_2!$A10=Data!$A8),INT(Data!$H8/Data!$O$12),0)</f>
        <v>0</v>
      </c>
      <c r="AH10" s="66">
        <f>IF(AND(Data!$B8=DataOdafim_2!AH$1,DataOdafim_2!$A10=Data!$A8),INT(Data!$H8/Data!$O$12),0)</f>
        <v>0</v>
      </c>
      <c r="AI10" s="66">
        <f>IF(AND(Data!$B8=DataOdafim_2!AI$1,DataOdafim_2!$A10=Data!$A8),INT(Data!$H8/Data!$O$12),0)</f>
        <v>0</v>
      </c>
      <c r="AJ10" s="66">
        <f>IF(AND(Data!$B8=DataOdafim_2!AJ$1,DataOdafim_2!$A10=Data!$A8),INT(Data!$H8/Data!$O$12),0)</f>
        <v>0</v>
      </c>
      <c r="AK10" s="66">
        <f>IF(AND(Data!$B8=DataOdafim_2!AK$1,DataOdafim_2!$A10=Data!$A8),INT(Data!$H8/Data!$O$12),0)</f>
        <v>0</v>
      </c>
      <c r="AL10" s="66">
        <f>IF(AND(Data!$B8=DataOdafim_2!AL$1,DataOdafim_2!$A10=Data!$A8),INT(Data!$H8/Data!$O$12),0)</f>
        <v>0</v>
      </c>
      <c r="AM10" s="66">
        <f>IF(AND(Data!$B8=DataOdafim_2!AM$1,DataOdafim_2!$A10=Data!$A8),INT(Data!$H8/Data!$O$12),0)</f>
        <v>0</v>
      </c>
      <c r="AN10" s="66">
        <f>IF(AND(Data!$B8=DataOdafim_2!AN$1,DataOdafim_2!$A10=Data!$A8),INT(Data!$H8/Data!$O$12),0)</f>
        <v>0</v>
      </c>
      <c r="AO10" s="66">
        <f>IF(AND(Data!$B8=DataOdafim_2!AO$1,DataOdafim_2!$A10=Data!$A8),INT(Data!$H8/Data!$O$12),0)</f>
        <v>0</v>
      </c>
      <c r="AP10" s="66">
        <f>IF(AND(Data!$B8=DataOdafim_2!AP$1,DataOdafim_2!$A10=Data!$A8),INT(Data!$H8/Data!$O$12),0)</f>
        <v>0</v>
      </c>
      <c r="AQ10" s="66">
        <f>IF(AND(Data!$B8=DataOdafim_2!AQ$1,DataOdafim_2!$A10=Data!$A8),INT(Data!$H8/Data!$O$12),0)</f>
        <v>0</v>
      </c>
      <c r="AR10" s="66">
        <f>IF(AND(Data!$B8=DataOdafim_2!AR$1,DataOdafim_2!$A10=Data!$A8),INT(Data!$H8/Data!$O$12),0)</f>
        <v>0</v>
      </c>
      <c r="AS10" s="66">
        <f>IF(AND(Data!$B8=DataOdafim_2!AS$1,DataOdafim_2!$A10=Data!$A8),INT(Data!$H8/Data!$O$12),0)</f>
        <v>0</v>
      </c>
      <c r="AT10" s="66">
        <f>IF(AND(Data!$B8=DataOdafim_2!AT$1,DataOdafim_2!$A10=Data!$A8),INT(Data!$H8/Data!$O$12),0)</f>
        <v>0</v>
      </c>
      <c r="AU10" s="66">
        <f>IF(AND(Data!$B8=DataOdafim_2!AU$1,DataOdafim_2!$A10=Data!$A8),INT(Data!$H8/Data!$O$12),0)</f>
        <v>0</v>
      </c>
      <c r="AV10" s="66">
        <f>IF(AND(Data!$B8=DataOdafim_2!AV$1,DataOdafim_2!$A10=Data!$A8),INT(Data!$H8/Data!$O$12),0)</f>
        <v>0</v>
      </c>
      <c r="AW10" s="66">
        <f>IF(AND(Data!$B8=DataOdafim_2!AW$1,DataOdafim_2!$A10=Data!$A8),INT(Data!$H8/Data!$O$12),0)</f>
        <v>0</v>
      </c>
      <c r="AX10" s="66">
        <f>IF(AND(Data!$B8=DataOdafim_2!AX$1,DataOdafim_2!$A10=Data!$A8),INT(Data!$H8/Data!$O$12),0)</f>
        <v>0</v>
      </c>
      <c r="AY10" s="66">
        <f>IF(AND(Data!$B8=DataOdafim_2!AY$1,DataOdafim_2!$A10=Data!$A8),INT(Data!$H8/Data!$O$12),0)</f>
        <v>0</v>
      </c>
      <c r="AZ10" s="66">
        <f>IF(AND(Data!$B8=DataOdafim_2!AZ$1,DataOdafim_2!$A10=Data!$A8),INT(Data!$H8/Data!$O$12),0)</f>
        <v>0</v>
      </c>
      <c r="BA10" s="66">
        <f>IF(AND(Data!$B8=DataOdafim_2!BA$1,DataOdafim_2!$A10=Data!$A8),INT(Data!$H8/Data!$O$12),0)</f>
        <v>0</v>
      </c>
      <c r="BB10" s="66">
        <f>IF(AND(Data!$B8=DataOdafim_2!BB$1,DataOdafim_2!$A10=Data!$A8),INT(Data!$H8/Data!$O$12),0)</f>
        <v>0</v>
      </c>
      <c r="BC10" s="66">
        <f>IF(AND(Data!$B8=DataOdafim_2!BC$1,DataOdafim_2!$A10=Data!$A8),INT(Data!$H8/Data!$O$12),0)</f>
        <v>0</v>
      </c>
      <c r="BD10" s="66">
        <f>IF(AND(Data!$B8=DataOdafim_2!BD$1,DataOdafim_2!$A10=Data!$A8),INT(Data!$H8/Data!$O$12),0)</f>
        <v>0</v>
      </c>
      <c r="BE10" s="66">
        <f>IF(AND(Data!$B8=DataOdafim_2!BE$1,DataOdafim_2!$A10=Data!$A8),INT(Data!$H8/Data!$O$12),0)</f>
        <v>0</v>
      </c>
      <c r="BF10" s="66">
        <f>IF(AND(Data!$B8=DataOdafim_2!BF$1,DataOdafim_2!$A10=Data!$A8),INT(Data!$H8/Data!$O$12),0)</f>
        <v>0</v>
      </c>
      <c r="BG10" s="66">
        <f>IF(AND(Data!$B8=DataOdafim_2!BG$1,DataOdafim_2!$A10=Data!$A8),INT(Data!$H8/Data!$O$12),0)</f>
        <v>0</v>
      </c>
      <c r="BH10" s="66">
        <f>IF(AND(Data!$B8=DataOdafim_2!BH$1,DataOdafim_2!$A10=Data!$A8),INT(Data!$H8/Data!$O$12),0)</f>
        <v>0</v>
      </c>
      <c r="BI10" s="66">
        <f>IF(AND(Data!$B8=DataOdafim_2!BI$1,DataOdafim_2!$A10=Data!$A8),INT(Data!$H8/Data!$O$12),0)</f>
        <v>0</v>
      </c>
      <c r="BJ10" s="66">
        <f>IF(AND(Data!$B8=DataOdafim_2!BJ$1,DataOdafim_2!$A10=Data!$A8),INT(Data!$H8/Data!$O$12),0)</f>
        <v>0</v>
      </c>
    </row>
    <row r="11" spans="1:62" ht="15" x14ac:dyDescent="0.25">
      <c r="A11" s="64">
        <v>8</v>
      </c>
      <c r="B11" s="64" t="str">
        <f>VLOOKUP(A11,Data!A:E,5,FALSE)</f>
        <v>ליברמן</v>
      </c>
      <c r="C11" s="66">
        <f>IF(AND(Data!$B9=DataOdafim_2!C$1,DataOdafim_2!$A11=Data!$A9),INT(Data!$H9/Data!$O$12),0)</f>
        <v>0</v>
      </c>
      <c r="D11" s="66">
        <f>IF(AND(Data!$B9=DataOdafim_2!D$1,DataOdafim_2!$A11=Data!$A9),INT(Data!$H9/Data!$O$12),0)</f>
        <v>12</v>
      </c>
      <c r="E11" s="66">
        <f>IF(AND(Data!$B9=DataOdafim_2!E$1,DataOdafim_2!$A11=Data!$A9),INT(Data!$H9/Data!$O$12),0)</f>
        <v>0</v>
      </c>
      <c r="F11" s="66">
        <f>IF(AND(Data!$B9=DataOdafim_2!F$1,DataOdafim_2!$A11=Data!$A9),INT(Data!$H9/Data!$O$12),0)</f>
        <v>0</v>
      </c>
      <c r="G11" s="66">
        <f>IF(AND(Data!$B9=DataOdafim_2!G$1,DataOdafim_2!$A11=Data!$A9),INT(Data!$H9/Data!$O$12),0)</f>
        <v>0</v>
      </c>
      <c r="H11" s="66">
        <f>IF(AND(Data!$B9=DataOdafim_2!H$1,DataOdafim_2!$A11=Data!$A9),INT(Data!$H9/Data!$O$12),0)</f>
        <v>0</v>
      </c>
      <c r="I11" s="66">
        <f>IF(AND(Data!$B9=DataOdafim_2!I$1,DataOdafim_2!$A11=Data!$A9),INT(Data!$H9/Data!$O$12),0)</f>
        <v>0</v>
      </c>
      <c r="J11" s="66">
        <f>IF(AND(Data!$B9=DataOdafim_2!J$1,DataOdafim_2!$A11=Data!$A9),INT(Data!$H9/Data!$O$12),0)</f>
        <v>0</v>
      </c>
      <c r="K11" s="66">
        <f>IF(AND(Data!$B9=DataOdafim_2!K$1,DataOdafim_2!$A11=Data!$A9),INT(Data!$H9/Data!$O$12),0)</f>
        <v>0</v>
      </c>
      <c r="L11" s="66">
        <f>IF(AND(Data!$B9=DataOdafim_2!L$1,DataOdafim_2!$A11=Data!$A9),INT(Data!$H9/Data!$O$12),0)</f>
        <v>0</v>
      </c>
      <c r="M11" s="66">
        <f>IF(AND(Data!$B9=DataOdafim_2!M$1,DataOdafim_2!$A11=Data!$A9),INT(Data!$H9/Data!$O$12),0)</f>
        <v>0</v>
      </c>
      <c r="N11" s="66">
        <f>IF(AND(Data!$B9=DataOdafim_2!N$1,DataOdafim_2!$A11=Data!$A9),INT(Data!$H9/Data!$O$12),0)</f>
        <v>0</v>
      </c>
      <c r="O11" s="66">
        <f>IF(AND(Data!$B9=DataOdafim_2!O$1,DataOdafim_2!$A11=Data!$A9),INT(Data!$H9/Data!$O$12),0)</f>
        <v>0</v>
      </c>
      <c r="P11" s="66">
        <f>IF(AND(Data!$B9=DataOdafim_2!P$1,DataOdafim_2!$A11=Data!$A9),INT(Data!$H9/Data!$O$12),0)</f>
        <v>0</v>
      </c>
      <c r="Q11" s="66">
        <f>IF(AND(Data!$B9=DataOdafim_2!Q$1,DataOdafim_2!$A11=Data!$A9),INT(Data!$H9/Data!$O$12),0)</f>
        <v>0</v>
      </c>
      <c r="R11" s="66">
        <f>IF(AND(Data!$B9=DataOdafim_2!R$1,DataOdafim_2!$A11=Data!$A9),INT(Data!$H9/Data!$O$12),0)</f>
        <v>0</v>
      </c>
      <c r="S11" s="66">
        <f>IF(AND(Data!$B9=DataOdafim_2!S$1,DataOdafim_2!$A11=Data!$A9),INT(Data!$H9/Data!$O$12),0)</f>
        <v>0</v>
      </c>
      <c r="T11" s="66">
        <f>IF(AND(Data!$B9=DataOdafim_2!T$1,DataOdafim_2!$A11=Data!$A9),INT(Data!$H9/Data!$O$12),0)</f>
        <v>0</v>
      </c>
      <c r="U11" s="66">
        <f>IF(AND(Data!$B9=DataOdafim_2!U$1,DataOdafim_2!$A11=Data!$A9),INT(Data!$H9/Data!$O$12),0)</f>
        <v>0</v>
      </c>
      <c r="V11" s="66">
        <f>IF(AND(Data!$B9=DataOdafim_2!V$1,DataOdafim_2!$A11=Data!$A9),INT(Data!$H9/Data!$O$12),0)</f>
        <v>0</v>
      </c>
      <c r="W11" s="66">
        <f>IF(AND(Data!$B9=DataOdafim_2!W$1,DataOdafim_2!$A11=Data!$A9),INT(Data!$H9/Data!$O$12),0)</f>
        <v>0</v>
      </c>
      <c r="X11" s="66">
        <f>IF(AND(Data!$B9=DataOdafim_2!X$1,DataOdafim_2!$A11=Data!$A9),INT(Data!$H9/Data!$O$12),0)</f>
        <v>0</v>
      </c>
      <c r="Y11" s="66">
        <f>IF(AND(Data!$B9=DataOdafim_2!Y$1,DataOdafim_2!$A11=Data!$A9),INT(Data!$H9/Data!$O$12),0)</f>
        <v>0</v>
      </c>
      <c r="Z11" s="66">
        <f>IF(AND(Data!$B9=DataOdafim_2!Z$1,DataOdafim_2!$A11=Data!$A9),INT(Data!$H9/Data!$O$12),0)</f>
        <v>0</v>
      </c>
      <c r="AA11" s="66">
        <f>IF(AND(Data!$B9=DataOdafim_2!AA$1,DataOdafim_2!$A11=Data!$A9),INT(Data!$H9/Data!$O$12),0)</f>
        <v>0</v>
      </c>
      <c r="AB11" s="66">
        <f>IF(AND(Data!$B9=DataOdafim_2!AB$1,DataOdafim_2!$A11=Data!$A9),INT(Data!$H9/Data!$O$12),0)</f>
        <v>0</v>
      </c>
      <c r="AC11" s="66">
        <f>IF(AND(Data!$B9=DataOdafim_2!AC$1,DataOdafim_2!$A11=Data!$A9),INT(Data!$H9/Data!$O$12),0)</f>
        <v>0</v>
      </c>
      <c r="AD11" s="66">
        <f>IF(AND(Data!$B9=DataOdafim_2!AD$1,DataOdafim_2!$A11=Data!$A9),INT(Data!$H9/Data!$O$12),0)</f>
        <v>0</v>
      </c>
      <c r="AE11" s="66">
        <f>IF(AND(Data!$B9=DataOdafim_2!AE$1,DataOdafim_2!$A11=Data!$A9),INT(Data!$H9/Data!$O$12),0)</f>
        <v>0</v>
      </c>
      <c r="AF11" s="66">
        <f>IF(AND(Data!$B9=DataOdafim_2!AF$1,DataOdafim_2!$A11=Data!$A9),INT(Data!$H9/Data!$O$12),0)</f>
        <v>0</v>
      </c>
      <c r="AG11" s="66">
        <f>IF(AND(Data!$B9=DataOdafim_2!AG$1,DataOdafim_2!$A11=Data!$A9),INT(Data!$H9/Data!$O$12),0)</f>
        <v>0</v>
      </c>
      <c r="AH11" s="66">
        <f>IF(AND(Data!$B9=DataOdafim_2!AH$1,DataOdafim_2!$A11=Data!$A9),INT(Data!$H9/Data!$O$12),0)</f>
        <v>0</v>
      </c>
      <c r="AI11" s="66">
        <f>IF(AND(Data!$B9=DataOdafim_2!AI$1,DataOdafim_2!$A11=Data!$A9),INT(Data!$H9/Data!$O$12),0)</f>
        <v>0</v>
      </c>
      <c r="AJ11" s="66">
        <f>IF(AND(Data!$B9=DataOdafim_2!AJ$1,DataOdafim_2!$A11=Data!$A9),INT(Data!$H9/Data!$O$12),0)</f>
        <v>0</v>
      </c>
      <c r="AK11" s="66">
        <f>IF(AND(Data!$B9=DataOdafim_2!AK$1,DataOdafim_2!$A11=Data!$A9),INT(Data!$H9/Data!$O$12),0)</f>
        <v>0</v>
      </c>
      <c r="AL11" s="66">
        <f>IF(AND(Data!$B9=DataOdafim_2!AL$1,DataOdafim_2!$A11=Data!$A9),INT(Data!$H9/Data!$O$12),0)</f>
        <v>0</v>
      </c>
      <c r="AM11" s="66">
        <f>IF(AND(Data!$B9=DataOdafim_2!AM$1,DataOdafim_2!$A11=Data!$A9),INT(Data!$H9/Data!$O$12),0)</f>
        <v>0</v>
      </c>
      <c r="AN11" s="66">
        <f>IF(AND(Data!$B9=DataOdafim_2!AN$1,DataOdafim_2!$A11=Data!$A9),INT(Data!$H9/Data!$O$12),0)</f>
        <v>0</v>
      </c>
      <c r="AO11" s="66">
        <f>IF(AND(Data!$B9=DataOdafim_2!AO$1,DataOdafim_2!$A11=Data!$A9),INT(Data!$H9/Data!$O$12),0)</f>
        <v>0</v>
      </c>
      <c r="AP11" s="66">
        <f>IF(AND(Data!$B9=DataOdafim_2!AP$1,DataOdafim_2!$A11=Data!$A9),INT(Data!$H9/Data!$O$12),0)</f>
        <v>0</v>
      </c>
      <c r="AQ11" s="66">
        <f>IF(AND(Data!$B9=DataOdafim_2!AQ$1,DataOdafim_2!$A11=Data!$A9),INT(Data!$H9/Data!$O$12),0)</f>
        <v>0</v>
      </c>
      <c r="AR11" s="66">
        <f>IF(AND(Data!$B9=DataOdafim_2!AR$1,DataOdafim_2!$A11=Data!$A9),INT(Data!$H9/Data!$O$12),0)</f>
        <v>0</v>
      </c>
      <c r="AS11" s="66">
        <f>IF(AND(Data!$B9=DataOdafim_2!AS$1,DataOdafim_2!$A11=Data!$A9),INT(Data!$H9/Data!$O$12),0)</f>
        <v>0</v>
      </c>
      <c r="AT11" s="66">
        <f>IF(AND(Data!$B9=DataOdafim_2!AT$1,DataOdafim_2!$A11=Data!$A9),INT(Data!$H9/Data!$O$12),0)</f>
        <v>0</v>
      </c>
      <c r="AU11" s="66">
        <f>IF(AND(Data!$B9=DataOdafim_2!AU$1,DataOdafim_2!$A11=Data!$A9),INT(Data!$H9/Data!$O$12),0)</f>
        <v>0</v>
      </c>
      <c r="AV11" s="66">
        <f>IF(AND(Data!$B9=DataOdafim_2!AV$1,DataOdafim_2!$A11=Data!$A9),INT(Data!$H9/Data!$O$12),0)</f>
        <v>0</v>
      </c>
      <c r="AW11" s="66">
        <f>IF(AND(Data!$B9=DataOdafim_2!AW$1,DataOdafim_2!$A11=Data!$A9),INT(Data!$H9/Data!$O$12),0)</f>
        <v>0</v>
      </c>
      <c r="AX11" s="66">
        <f>IF(AND(Data!$B9=DataOdafim_2!AX$1,DataOdafim_2!$A11=Data!$A9),INT(Data!$H9/Data!$O$12),0)</f>
        <v>0</v>
      </c>
      <c r="AY11" s="66">
        <f>IF(AND(Data!$B9=DataOdafim_2!AY$1,DataOdafim_2!$A11=Data!$A9),INT(Data!$H9/Data!$O$12),0)</f>
        <v>0</v>
      </c>
      <c r="AZ11" s="66">
        <f>IF(AND(Data!$B9=DataOdafim_2!AZ$1,DataOdafim_2!$A11=Data!$A9),INT(Data!$H9/Data!$O$12),0)</f>
        <v>0</v>
      </c>
      <c r="BA11" s="66">
        <f>IF(AND(Data!$B9=DataOdafim_2!BA$1,DataOdafim_2!$A11=Data!$A9),INT(Data!$H9/Data!$O$12),0)</f>
        <v>0</v>
      </c>
      <c r="BB11" s="66">
        <f>IF(AND(Data!$B9=DataOdafim_2!BB$1,DataOdafim_2!$A11=Data!$A9),INT(Data!$H9/Data!$O$12),0)</f>
        <v>0</v>
      </c>
      <c r="BC11" s="66">
        <f>IF(AND(Data!$B9=DataOdafim_2!BC$1,DataOdafim_2!$A11=Data!$A9),INT(Data!$H9/Data!$O$12),0)</f>
        <v>0</v>
      </c>
      <c r="BD11" s="66">
        <f>IF(AND(Data!$B9=DataOdafim_2!BD$1,DataOdafim_2!$A11=Data!$A9),INT(Data!$H9/Data!$O$12),0)</f>
        <v>0</v>
      </c>
      <c r="BE11" s="66">
        <f>IF(AND(Data!$B9=DataOdafim_2!BE$1,DataOdafim_2!$A11=Data!$A9),INT(Data!$H9/Data!$O$12),0)</f>
        <v>0</v>
      </c>
      <c r="BF11" s="66">
        <f>IF(AND(Data!$B9=DataOdafim_2!BF$1,DataOdafim_2!$A11=Data!$A9),INT(Data!$H9/Data!$O$12),0)</f>
        <v>0</v>
      </c>
      <c r="BG11" s="66">
        <f>IF(AND(Data!$B9=DataOdafim_2!BG$1,DataOdafim_2!$A11=Data!$A9),INT(Data!$H9/Data!$O$12),0)</f>
        <v>0</v>
      </c>
      <c r="BH11" s="66">
        <f>IF(AND(Data!$B9=DataOdafim_2!BH$1,DataOdafim_2!$A11=Data!$A9),INT(Data!$H9/Data!$O$12),0)</f>
        <v>0</v>
      </c>
      <c r="BI11" s="66">
        <f>IF(AND(Data!$B9=DataOdafim_2!BI$1,DataOdafim_2!$A11=Data!$A9),INT(Data!$H9/Data!$O$12),0)</f>
        <v>0</v>
      </c>
      <c r="BJ11" s="66">
        <f>IF(AND(Data!$B9=DataOdafim_2!BJ$1,DataOdafim_2!$A11=Data!$A9),INT(Data!$H9/Data!$O$12),0)</f>
        <v>0</v>
      </c>
    </row>
    <row r="12" spans="1:62" ht="15" x14ac:dyDescent="0.25">
      <c r="A12" s="64">
        <v>9</v>
      </c>
      <c r="B12" s="64" t="str">
        <f>VLOOKUP(A12,Data!A:E,5,FALSE)</f>
        <v>ג</v>
      </c>
      <c r="C12" s="66">
        <f>IF(AND(Data!$B10=DataOdafim_2!C$1,DataOdafim_2!$A12=Data!$A10),INT(Data!$H10/Data!$O$12),0)</f>
        <v>0</v>
      </c>
      <c r="D12" s="66">
        <f>IF(AND(Data!$B10=DataOdafim_2!D$1,DataOdafim_2!$A12=Data!$A10),INT(Data!$H10/Data!$O$12),0)</f>
        <v>0</v>
      </c>
      <c r="E12" s="66">
        <f>IF(AND(Data!$B10=DataOdafim_2!E$1,DataOdafim_2!$A12=Data!$A10),INT(Data!$H10/Data!$O$12),0)</f>
        <v>0</v>
      </c>
      <c r="F12" s="66">
        <f>IF(AND(Data!$B10=DataOdafim_2!F$1,DataOdafim_2!$A12=Data!$A10),INT(Data!$H10/Data!$O$12),0)</f>
        <v>7</v>
      </c>
      <c r="G12" s="66">
        <f>IF(AND(Data!$B10=DataOdafim_2!G$1,DataOdafim_2!$A12=Data!$A10),INT(Data!$H10/Data!$O$12),0)</f>
        <v>0</v>
      </c>
      <c r="H12" s="66">
        <f>IF(AND(Data!$B10=DataOdafim_2!H$1,DataOdafim_2!$A12=Data!$A10),INT(Data!$H10/Data!$O$12),0)</f>
        <v>0</v>
      </c>
      <c r="I12" s="66">
        <f>IF(AND(Data!$B10=DataOdafim_2!I$1,DataOdafim_2!$A12=Data!$A10),INT(Data!$H10/Data!$O$12),0)</f>
        <v>0</v>
      </c>
      <c r="J12" s="66">
        <f>IF(AND(Data!$B10=DataOdafim_2!J$1,DataOdafim_2!$A12=Data!$A10),INT(Data!$H10/Data!$O$12),0)</f>
        <v>0</v>
      </c>
      <c r="K12" s="66">
        <f>IF(AND(Data!$B10=DataOdafim_2!K$1,DataOdafim_2!$A12=Data!$A10),INT(Data!$H10/Data!$O$12),0)</f>
        <v>0</v>
      </c>
      <c r="L12" s="66">
        <f>IF(AND(Data!$B10=DataOdafim_2!L$1,DataOdafim_2!$A12=Data!$A10),INT(Data!$H10/Data!$O$12),0)</f>
        <v>0</v>
      </c>
      <c r="M12" s="66">
        <f>IF(AND(Data!$B10=DataOdafim_2!M$1,DataOdafim_2!$A12=Data!$A10),INT(Data!$H10/Data!$O$12),0)</f>
        <v>0</v>
      </c>
      <c r="N12" s="66">
        <f>IF(AND(Data!$B10=DataOdafim_2!N$1,DataOdafim_2!$A12=Data!$A10),INT(Data!$H10/Data!$O$12),0)</f>
        <v>0</v>
      </c>
      <c r="O12" s="66">
        <f>IF(AND(Data!$B10=DataOdafim_2!O$1,DataOdafim_2!$A12=Data!$A10),INT(Data!$H10/Data!$O$12),0)</f>
        <v>0</v>
      </c>
      <c r="P12" s="66">
        <f>IF(AND(Data!$B10=DataOdafim_2!P$1,DataOdafim_2!$A12=Data!$A10),INT(Data!$H10/Data!$O$12),0)</f>
        <v>0</v>
      </c>
      <c r="Q12" s="66">
        <f>IF(AND(Data!$B10=DataOdafim_2!Q$1,DataOdafim_2!$A12=Data!$A10),INT(Data!$H10/Data!$O$12),0)</f>
        <v>0</v>
      </c>
      <c r="R12" s="66">
        <f>IF(AND(Data!$B10=DataOdafim_2!R$1,DataOdafim_2!$A12=Data!$A10),INT(Data!$H10/Data!$O$12),0)</f>
        <v>0</v>
      </c>
      <c r="S12" s="66">
        <f>IF(AND(Data!$B10=DataOdafim_2!S$1,DataOdafim_2!$A12=Data!$A10),INT(Data!$H10/Data!$O$12),0)</f>
        <v>0</v>
      </c>
      <c r="T12" s="66">
        <f>IF(AND(Data!$B10=DataOdafim_2!T$1,DataOdafim_2!$A12=Data!$A10),INT(Data!$H10/Data!$O$12),0)</f>
        <v>0</v>
      </c>
      <c r="U12" s="66">
        <f>IF(AND(Data!$B10=DataOdafim_2!U$1,DataOdafim_2!$A12=Data!$A10),INT(Data!$H10/Data!$O$12),0)</f>
        <v>0</v>
      </c>
      <c r="V12" s="66">
        <f>IF(AND(Data!$B10=DataOdafim_2!V$1,DataOdafim_2!$A12=Data!$A10),INT(Data!$H10/Data!$O$12),0)</f>
        <v>0</v>
      </c>
      <c r="W12" s="66">
        <f>IF(AND(Data!$B10=DataOdafim_2!W$1,DataOdafim_2!$A12=Data!$A10),INT(Data!$H10/Data!$O$12),0)</f>
        <v>0</v>
      </c>
      <c r="X12" s="66">
        <f>IF(AND(Data!$B10=DataOdafim_2!X$1,DataOdafim_2!$A12=Data!$A10),INT(Data!$H10/Data!$O$12),0)</f>
        <v>0</v>
      </c>
      <c r="Y12" s="66">
        <f>IF(AND(Data!$B10=DataOdafim_2!Y$1,DataOdafim_2!$A12=Data!$A10),INT(Data!$H10/Data!$O$12),0)</f>
        <v>0</v>
      </c>
      <c r="Z12" s="66">
        <f>IF(AND(Data!$B10=DataOdafim_2!Z$1,DataOdafim_2!$A12=Data!$A10),INT(Data!$H10/Data!$O$12),0)</f>
        <v>0</v>
      </c>
      <c r="AA12" s="66">
        <f>IF(AND(Data!$B10=DataOdafim_2!AA$1,DataOdafim_2!$A12=Data!$A10),INT(Data!$H10/Data!$O$12),0)</f>
        <v>0</v>
      </c>
      <c r="AB12" s="66">
        <f>IF(AND(Data!$B10=DataOdafim_2!AB$1,DataOdafim_2!$A12=Data!$A10),INT(Data!$H10/Data!$O$12),0)</f>
        <v>0</v>
      </c>
      <c r="AC12" s="66">
        <f>IF(AND(Data!$B10=DataOdafim_2!AC$1,DataOdafim_2!$A12=Data!$A10),INT(Data!$H10/Data!$O$12),0)</f>
        <v>0</v>
      </c>
      <c r="AD12" s="66">
        <f>IF(AND(Data!$B10=DataOdafim_2!AD$1,DataOdafim_2!$A12=Data!$A10),INT(Data!$H10/Data!$O$12),0)</f>
        <v>0</v>
      </c>
      <c r="AE12" s="66">
        <f>IF(AND(Data!$B10=DataOdafim_2!AE$1,DataOdafim_2!$A12=Data!$A10),INT(Data!$H10/Data!$O$12),0)</f>
        <v>0</v>
      </c>
      <c r="AF12" s="66">
        <f>IF(AND(Data!$B10=DataOdafim_2!AF$1,DataOdafim_2!$A12=Data!$A10),INT(Data!$H10/Data!$O$12),0)</f>
        <v>0</v>
      </c>
      <c r="AG12" s="66">
        <f>IF(AND(Data!$B10=DataOdafim_2!AG$1,DataOdafim_2!$A12=Data!$A10),INT(Data!$H10/Data!$O$12),0)</f>
        <v>0</v>
      </c>
      <c r="AH12" s="66">
        <f>IF(AND(Data!$B10=DataOdafim_2!AH$1,DataOdafim_2!$A12=Data!$A10),INT(Data!$H10/Data!$O$12),0)</f>
        <v>0</v>
      </c>
      <c r="AI12" s="66">
        <f>IF(AND(Data!$B10=DataOdafim_2!AI$1,DataOdafim_2!$A12=Data!$A10),INT(Data!$H10/Data!$O$12),0)</f>
        <v>0</v>
      </c>
      <c r="AJ12" s="66">
        <f>IF(AND(Data!$B10=DataOdafim_2!AJ$1,DataOdafim_2!$A12=Data!$A10),INT(Data!$H10/Data!$O$12),0)</f>
        <v>0</v>
      </c>
      <c r="AK12" s="66">
        <f>IF(AND(Data!$B10=DataOdafim_2!AK$1,DataOdafim_2!$A12=Data!$A10),INT(Data!$H10/Data!$O$12),0)</f>
        <v>0</v>
      </c>
      <c r="AL12" s="66">
        <f>IF(AND(Data!$B10=DataOdafim_2!AL$1,DataOdafim_2!$A12=Data!$A10),INT(Data!$H10/Data!$O$12),0)</f>
        <v>0</v>
      </c>
      <c r="AM12" s="66">
        <f>IF(AND(Data!$B10=DataOdafim_2!AM$1,DataOdafim_2!$A12=Data!$A10),INT(Data!$H10/Data!$O$12),0)</f>
        <v>0</v>
      </c>
      <c r="AN12" s="66">
        <f>IF(AND(Data!$B10=DataOdafim_2!AN$1,DataOdafim_2!$A12=Data!$A10),INT(Data!$H10/Data!$O$12),0)</f>
        <v>0</v>
      </c>
      <c r="AO12" s="66">
        <f>IF(AND(Data!$B10=DataOdafim_2!AO$1,DataOdafim_2!$A12=Data!$A10),INT(Data!$H10/Data!$O$12),0)</f>
        <v>0</v>
      </c>
      <c r="AP12" s="66">
        <f>IF(AND(Data!$B10=DataOdafim_2!AP$1,DataOdafim_2!$A12=Data!$A10),INT(Data!$H10/Data!$O$12),0)</f>
        <v>0</v>
      </c>
      <c r="AQ12" s="66">
        <f>IF(AND(Data!$B10=DataOdafim_2!AQ$1,DataOdafim_2!$A12=Data!$A10),INT(Data!$H10/Data!$O$12),0)</f>
        <v>0</v>
      </c>
      <c r="AR12" s="66">
        <f>IF(AND(Data!$B10=DataOdafim_2!AR$1,DataOdafim_2!$A12=Data!$A10),INT(Data!$H10/Data!$O$12),0)</f>
        <v>0</v>
      </c>
      <c r="AS12" s="66">
        <f>IF(AND(Data!$B10=DataOdafim_2!AS$1,DataOdafim_2!$A12=Data!$A10),INT(Data!$H10/Data!$O$12),0)</f>
        <v>0</v>
      </c>
      <c r="AT12" s="66">
        <f>IF(AND(Data!$B10=DataOdafim_2!AT$1,DataOdafim_2!$A12=Data!$A10),INT(Data!$H10/Data!$O$12),0)</f>
        <v>0</v>
      </c>
      <c r="AU12" s="66">
        <f>IF(AND(Data!$B10=DataOdafim_2!AU$1,DataOdafim_2!$A12=Data!$A10),INT(Data!$H10/Data!$O$12),0)</f>
        <v>0</v>
      </c>
      <c r="AV12" s="66">
        <f>IF(AND(Data!$B10=DataOdafim_2!AV$1,DataOdafim_2!$A12=Data!$A10),INT(Data!$H10/Data!$O$12),0)</f>
        <v>0</v>
      </c>
      <c r="AW12" s="66">
        <f>IF(AND(Data!$B10=DataOdafim_2!AW$1,DataOdafim_2!$A12=Data!$A10),INT(Data!$H10/Data!$O$12),0)</f>
        <v>0</v>
      </c>
      <c r="AX12" s="66">
        <f>IF(AND(Data!$B10=DataOdafim_2!AX$1,DataOdafim_2!$A12=Data!$A10),INT(Data!$H10/Data!$O$12),0)</f>
        <v>0</v>
      </c>
      <c r="AY12" s="66">
        <f>IF(AND(Data!$B10=DataOdafim_2!AY$1,DataOdafim_2!$A12=Data!$A10),INT(Data!$H10/Data!$O$12),0)</f>
        <v>0</v>
      </c>
      <c r="AZ12" s="66">
        <f>IF(AND(Data!$B10=DataOdafim_2!AZ$1,DataOdafim_2!$A12=Data!$A10),INT(Data!$H10/Data!$O$12),0)</f>
        <v>0</v>
      </c>
      <c r="BA12" s="66">
        <f>IF(AND(Data!$B10=DataOdafim_2!BA$1,DataOdafim_2!$A12=Data!$A10),INT(Data!$H10/Data!$O$12),0)</f>
        <v>0</v>
      </c>
      <c r="BB12" s="66">
        <f>IF(AND(Data!$B10=DataOdafim_2!BB$1,DataOdafim_2!$A12=Data!$A10),INT(Data!$H10/Data!$O$12),0)</f>
        <v>0</v>
      </c>
      <c r="BC12" s="66">
        <f>IF(AND(Data!$B10=DataOdafim_2!BC$1,DataOdafim_2!$A12=Data!$A10),INT(Data!$H10/Data!$O$12),0)</f>
        <v>0</v>
      </c>
      <c r="BD12" s="66">
        <f>IF(AND(Data!$B10=DataOdafim_2!BD$1,DataOdafim_2!$A12=Data!$A10),INT(Data!$H10/Data!$O$12),0)</f>
        <v>0</v>
      </c>
      <c r="BE12" s="66">
        <f>IF(AND(Data!$B10=DataOdafim_2!BE$1,DataOdafim_2!$A12=Data!$A10),INT(Data!$H10/Data!$O$12),0)</f>
        <v>0</v>
      </c>
      <c r="BF12" s="66">
        <f>IF(AND(Data!$B10=DataOdafim_2!BF$1,DataOdafim_2!$A12=Data!$A10),INT(Data!$H10/Data!$O$12),0)</f>
        <v>0</v>
      </c>
      <c r="BG12" s="66">
        <f>IF(AND(Data!$B10=DataOdafim_2!BG$1,DataOdafim_2!$A12=Data!$A10),INT(Data!$H10/Data!$O$12),0)</f>
        <v>0</v>
      </c>
      <c r="BH12" s="66">
        <f>IF(AND(Data!$B10=DataOdafim_2!BH$1,DataOdafim_2!$A12=Data!$A10),INT(Data!$H10/Data!$O$12),0)</f>
        <v>0</v>
      </c>
      <c r="BI12" s="66">
        <f>IF(AND(Data!$B10=DataOdafim_2!BI$1,DataOdafim_2!$A12=Data!$A10),INT(Data!$H10/Data!$O$12),0)</f>
        <v>0</v>
      </c>
      <c r="BJ12" s="66">
        <f>IF(AND(Data!$B10=DataOdafim_2!BJ$1,DataOdafim_2!$A12=Data!$A10),INT(Data!$H10/Data!$O$12),0)</f>
        <v>0</v>
      </c>
    </row>
    <row r="13" spans="1:62" ht="15" x14ac:dyDescent="0.25">
      <c r="A13" s="64">
        <v>10</v>
      </c>
      <c r="B13" s="64" t="str">
        <f>VLOOKUP(A13,Data!A:E,5,FALSE)</f>
        <v>ערבים</v>
      </c>
      <c r="C13" s="66">
        <f>IF(AND(Data!$B11=DataOdafim_2!C$1,DataOdafim_2!$A13=Data!$A11),INT(Data!$H11/Data!$O$12),0)</f>
        <v>0</v>
      </c>
      <c r="D13" s="66">
        <f>IF(AND(Data!$B11=DataOdafim_2!D$1,DataOdafim_2!$A13=Data!$A11),INT(Data!$H11/Data!$O$12),0)</f>
        <v>0</v>
      </c>
      <c r="E13" s="66">
        <f>IF(AND(Data!$B11=DataOdafim_2!E$1,DataOdafim_2!$A13=Data!$A11),INT(Data!$H11/Data!$O$12),0)</f>
        <v>0</v>
      </c>
      <c r="F13" s="66">
        <f>IF(AND(Data!$B11=DataOdafim_2!F$1,DataOdafim_2!$A13=Data!$A11),INT(Data!$H11/Data!$O$12),0)</f>
        <v>0</v>
      </c>
      <c r="G13" s="66">
        <f>IF(AND(Data!$B11=DataOdafim_2!G$1,DataOdafim_2!$A13=Data!$A11),INT(Data!$H11/Data!$O$12),0)</f>
        <v>0</v>
      </c>
      <c r="H13" s="66">
        <f>IF(AND(Data!$B11=DataOdafim_2!H$1,DataOdafim_2!$A13=Data!$A11),INT(Data!$H11/Data!$O$12),0)</f>
        <v>0</v>
      </c>
      <c r="I13" s="66">
        <f>IF(AND(Data!$B11=DataOdafim_2!I$1,DataOdafim_2!$A13=Data!$A11),INT(Data!$H11/Data!$O$12),0)</f>
        <v>0</v>
      </c>
      <c r="J13" s="66">
        <f>IF(AND(Data!$B11=DataOdafim_2!J$1,DataOdafim_2!$A13=Data!$A11),INT(Data!$H11/Data!$O$12),0)</f>
        <v>0</v>
      </c>
      <c r="K13" s="66">
        <f>IF(AND(Data!$B11=DataOdafim_2!K$1,DataOdafim_2!$A13=Data!$A11),INT(Data!$H11/Data!$O$12),0)</f>
        <v>0</v>
      </c>
      <c r="L13" s="66">
        <f>IF(AND(Data!$B11=DataOdafim_2!L$1,DataOdafim_2!$A13=Data!$A11),INT(Data!$H11/Data!$O$12),0)</f>
        <v>0</v>
      </c>
      <c r="M13" s="66">
        <f>IF(AND(Data!$B11=DataOdafim_2!M$1,DataOdafim_2!$A13=Data!$A11),INT(Data!$H11/Data!$O$12),0)</f>
        <v>0</v>
      </c>
      <c r="N13" s="66">
        <f>IF(AND(Data!$B11=DataOdafim_2!N$1,DataOdafim_2!$A13=Data!$A11),INT(Data!$H11/Data!$O$12),0)</f>
        <v>0</v>
      </c>
      <c r="O13" s="66">
        <f>IF(AND(Data!$B11=DataOdafim_2!O$1,DataOdafim_2!$A13=Data!$A11),INT(Data!$H11/Data!$O$12),0)</f>
        <v>0</v>
      </c>
      <c r="P13" s="66">
        <f>IF(AND(Data!$B11=DataOdafim_2!P$1,DataOdafim_2!$A13=Data!$A11),INT(Data!$H11/Data!$O$12),0)</f>
        <v>0</v>
      </c>
      <c r="Q13" s="66">
        <f>IF(AND(Data!$B11=DataOdafim_2!Q$1,DataOdafim_2!$A13=Data!$A11),INT(Data!$H11/Data!$O$12),0)</f>
        <v>0</v>
      </c>
      <c r="R13" s="66">
        <f>IF(AND(Data!$B11=DataOdafim_2!R$1,DataOdafim_2!$A13=Data!$A11),INT(Data!$H11/Data!$O$12),0)</f>
        <v>0</v>
      </c>
      <c r="S13" s="66">
        <f>IF(AND(Data!$B11=DataOdafim_2!S$1,DataOdafim_2!$A13=Data!$A11),INT(Data!$H11/Data!$O$12),0)</f>
        <v>0</v>
      </c>
      <c r="T13" s="66">
        <f>IF(AND(Data!$B11=DataOdafim_2!T$1,DataOdafim_2!$A13=Data!$A11),INT(Data!$H11/Data!$O$12),0)</f>
        <v>0</v>
      </c>
      <c r="U13" s="66">
        <f>IF(AND(Data!$B11=DataOdafim_2!U$1,DataOdafim_2!$A13=Data!$A11),INT(Data!$H11/Data!$O$12),0)</f>
        <v>0</v>
      </c>
      <c r="V13" s="66">
        <f>IF(AND(Data!$B11=DataOdafim_2!V$1,DataOdafim_2!$A13=Data!$A11),INT(Data!$H11/Data!$O$12),0)</f>
        <v>0</v>
      </c>
      <c r="W13" s="66">
        <f>IF(AND(Data!$B11=DataOdafim_2!W$1,DataOdafim_2!$A13=Data!$A11),INT(Data!$H11/Data!$O$12),0)</f>
        <v>0</v>
      </c>
      <c r="X13" s="66">
        <f>IF(AND(Data!$B11=DataOdafim_2!X$1,DataOdafim_2!$A13=Data!$A11),INT(Data!$H11/Data!$O$12),0)</f>
        <v>0</v>
      </c>
      <c r="Y13" s="66">
        <f>IF(AND(Data!$B11=DataOdafim_2!Y$1,DataOdafim_2!$A13=Data!$A11),INT(Data!$H11/Data!$O$12),0)</f>
        <v>0</v>
      </c>
      <c r="Z13" s="66">
        <f>IF(AND(Data!$B11=DataOdafim_2!Z$1,DataOdafim_2!$A13=Data!$A11),INT(Data!$H11/Data!$O$12),0)</f>
        <v>0</v>
      </c>
      <c r="AA13" s="66">
        <f>IF(AND(Data!$B11=DataOdafim_2!AA$1,DataOdafim_2!$A13=Data!$A11),INT(Data!$H11/Data!$O$12),0)</f>
        <v>0</v>
      </c>
      <c r="AB13" s="66">
        <f>IF(AND(Data!$B11=DataOdafim_2!AB$1,DataOdafim_2!$A13=Data!$A11),INT(Data!$H11/Data!$O$12),0)</f>
        <v>0</v>
      </c>
      <c r="AC13" s="66">
        <f>IF(AND(Data!$B11=DataOdafim_2!AC$1,DataOdafim_2!$A13=Data!$A11),INT(Data!$H11/Data!$O$12),0)</f>
        <v>0</v>
      </c>
      <c r="AD13" s="66">
        <f>IF(AND(Data!$B11=DataOdafim_2!AD$1,DataOdafim_2!$A13=Data!$A11),INT(Data!$H11/Data!$O$12),0)</f>
        <v>0</v>
      </c>
      <c r="AE13" s="66">
        <f>IF(AND(Data!$B11=DataOdafim_2!AE$1,DataOdafim_2!$A13=Data!$A11),INT(Data!$H11/Data!$O$12),0)</f>
        <v>0</v>
      </c>
      <c r="AF13" s="66">
        <f>IF(AND(Data!$B11=DataOdafim_2!AF$1,DataOdafim_2!$A13=Data!$A11),INT(Data!$H11/Data!$O$12),0)</f>
        <v>0</v>
      </c>
      <c r="AG13" s="66">
        <f>IF(AND(Data!$B11=DataOdafim_2!AG$1,DataOdafim_2!$A13=Data!$A11),INT(Data!$H11/Data!$O$12),0)</f>
        <v>0</v>
      </c>
      <c r="AH13" s="66">
        <f>IF(AND(Data!$B11=DataOdafim_2!AH$1,DataOdafim_2!$A13=Data!$A11),INT(Data!$H11/Data!$O$12),0)</f>
        <v>0</v>
      </c>
      <c r="AI13" s="66">
        <f>IF(AND(Data!$B11=DataOdafim_2!AI$1,DataOdafim_2!$A13=Data!$A11),INT(Data!$H11/Data!$O$12),0)</f>
        <v>0</v>
      </c>
      <c r="AJ13" s="66">
        <f>IF(AND(Data!$B11=DataOdafim_2!AJ$1,DataOdafim_2!$A13=Data!$A11),INT(Data!$H11/Data!$O$12),0)</f>
        <v>0</v>
      </c>
      <c r="AK13" s="66">
        <f>IF(AND(Data!$B11=DataOdafim_2!AK$1,DataOdafim_2!$A13=Data!$A11),INT(Data!$H11/Data!$O$12),0)</f>
        <v>0</v>
      </c>
      <c r="AL13" s="66">
        <f>IF(AND(Data!$B11=DataOdafim_2!AL$1,DataOdafim_2!$A13=Data!$A11),INT(Data!$H11/Data!$O$12),0)</f>
        <v>0</v>
      </c>
      <c r="AM13" s="66">
        <f>IF(AND(Data!$B11=DataOdafim_2!AM$1,DataOdafim_2!$A13=Data!$A11),INT(Data!$H11/Data!$O$12),0)</f>
        <v>0</v>
      </c>
      <c r="AN13" s="66">
        <f>IF(AND(Data!$B11=DataOdafim_2!AN$1,DataOdafim_2!$A13=Data!$A11),INT(Data!$H11/Data!$O$12),0)</f>
        <v>0</v>
      </c>
      <c r="AO13" s="66">
        <f>IF(AND(Data!$B11=DataOdafim_2!AO$1,DataOdafim_2!$A13=Data!$A11),INT(Data!$H11/Data!$O$12),0)</f>
        <v>0</v>
      </c>
      <c r="AP13" s="66">
        <f>IF(AND(Data!$B11=DataOdafim_2!AP$1,DataOdafim_2!$A13=Data!$A11),INT(Data!$H11/Data!$O$12),0)</f>
        <v>0</v>
      </c>
      <c r="AQ13" s="66">
        <f>IF(AND(Data!$B11=DataOdafim_2!AQ$1,DataOdafim_2!$A13=Data!$A11),INT(Data!$H11/Data!$O$12),0)</f>
        <v>0</v>
      </c>
      <c r="AR13" s="66">
        <f>IF(AND(Data!$B11=DataOdafim_2!AR$1,DataOdafim_2!$A13=Data!$A11),INT(Data!$H11/Data!$O$12),0)</f>
        <v>0</v>
      </c>
      <c r="AS13" s="66">
        <f>IF(AND(Data!$B11=DataOdafim_2!AS$1,DataOdafim_2!$A13=Data!$A11),INT(Data!$H11/Data!$O$12),0)</f>
        <v>0</v>
      </c>
      <c r="AT13" s="66">
        <f>IF(AND(Data!$B11=DataOdafim_2!AT$1,DataOdafim_2!$A13=Data!$A11),INT(Data!$H11/Data!$O$12),0)</f>
        <v>0</v>
      </c>
      <c r="AU13" s="66">
        <f>IF(AND(Data!$B11=DataOdafim_2!AU$1,DataOdafim_2!$A13=Data!$A11),INT(Data!$H11/Data!$O$12),0)</f>
        <v>0</v>
      </c>
      <c r="AV13" s="66">
        <f>IF(AND(Data!$B11=DataOdafim_2!AV$1,DataOdafim_2!$A13=Data!$A11),INT(Data!$H11/Data!$O$12),0)</f>
        <v>0</v>
      </c>
      <c r="AW13" s="66">
        <f>IF(AND(Data!$B11=DataOdafim_2!AW$1,DataOdafim_2!$A13=Data!$A11),INT(Data!$H11/Data!$O$12),0)</f>
        <v>0</v>
      </c>
      <c r="AX13" s="66">
        <f>IF(AND(Data!$B11=DataOdafim_2!AX$1,DataOdafim_2!$A13=Data!$A11),INT(Data!$H11/Data!$O$12),0)</f>
        <v>0</v>
      </c>
      <c r="AY13" s="66">
        <f>IF(AND(Data!$B11=DataOdafim_2!AY$1,DataOdafim_2!$A13=Data!$A11),INT(Data!$H11/Data!$O$12),0)</f>
        <v>0</v>
      </c>
      <c r="AZ13" s="66">
        <f>IF(AND(Data!$B11=DataOdafim_2!AZ$1,DataOdafim_2!$A13=Data!$A11),INT(Data!$H11/Data!$O$12),0)</f>
        <v>0</v>
      </c>
      <c r="BA13" s="66">
        <f>IF(AND(Data!$B11=DataOdafim_2!BA$1,DataOdafim_2!$A13=Data!$A11),INT(Data!$H11/Data!$O$12),0)</f>
        <v>0</v>
      </c>
      <c r="BB13" s="66">
        <f>IF(AND(Data!$B11=DataOdafim_2!BB$1,DataOdafim_2!$A13=Data!$A11),INT(Data!$H11/Data!$O$12),0)</f>
        <v>0</v>
      </c>
      <c r="BC13" s="66">
        <f>IF(AND(Data!$B11=DataOdafim_2!BC$1,DataOdafim_2!$A13=Data!$A11),INT(Data!$H11/Data!$O$12),0)</f>
        <v>0</v>
      </c>
      <c r="BD13" s="66">
        <f>IF(AND(Data!$B11=DataOdafim_2!BD$1,DataOdafim_2!$A13=Data!$A11),INT(Data!$H11/Data!$O$12),0)</f>
        <v>0</v>
      </c>
      <c r="BE13" s="66">
        <f>IF(AND(Data!$B11=DataOdafim_2!BE$1,DataOdafim_2!$A13=Data!$A11),INT(Data!$H11/Data!$O$12),0)</f>
        <v>0</v>
      </c>
      <c r="BF13" s="66">
        <f>IF(AND(Data!$B11=DataOdafim_2!BF$1,DataOdafim_2!$A13=Data!$A11),INT(Data!$H11/Data!$O$12),0)</f>
        <v>0</v>
      </c>
      <c r="BG13" s="66">
        <f>IF(AND(Data!$B11=DataOdafim_2!BG$1,DataOdafim_2!$A13=Data!$A11),INT(Data!$H11/Data!$O$12),0)</f>
        <v>0</v>
      </c>
      <c r="BH13" s="66">
        <f>IF(AND(Data!$B11=DataOdafim_2!BH$1,DataOdafim_2!$A13=Data!$A11),INT(Data!$H11/Data!$O$12),0)</f>
        <v>0</v>
      </c>
      <c r="BI13" s="66">
        <f>IF(AND(Data!$B11=DataOdafim_2!BI$1,DataOdafim_2!$A13=Data!$A11),INT(Data!$H11/Data!$O$12),0)</f>
        <v>0</v>
      </c>
      <c r="BJ13" s="66">
        <f>IF(AND(Data!$B11=DataOdafim_2!BJ$1,DataOdafim_2!$A13=Data!$A11),INT(Data!$H11/Data!$O$12),0)</f>
        <v>0</v>
      </c>
    </row>
    <row r="14" spans="1:62" ht="15" x14ac:dyDescent="0.25">
      <c r="A14" s="64">
        <v>11</v>
      </c>
      <c r="B14" s="64" t="str">
        <f>VLOOKUP(A14,Data!A:E,5,FALSE)</f>
        <v>צומת</v>
      </c>
      <c r="C14" s="66">
        <f>IF(AND(Data!$B12=DataOdafim_2!C$1,DataOdafim_2!$A14=Data!$A12),INT(Data!$H12/Data!$O$12),0)</f>
        <v>0</v>
      </c>
      <c r="D14" s="66">
        <f>IF(AND(Data!$B12=DataOdafim_2!D$1,DataOdafim_2!$A14=Data!$A12),INT(Data!$H12/Data!$O$12),0)</f>
        <v>0</v>
      </c>
      <c r="E14" s="66">
        <f>IF(AND(Data!$B12=DataOdafim_2!E$1,DataOdafim_2!$A14=Data!$A12),INT(Data!$H12/Data!$O$12),0)</f>
        <v>0</v>
      </c>
      <c r="F14" s="66">
        <f>IF(AND(Data!$B12=DataOdafim_2!F$1,DataOdafim_2!$A14=Data!$A12),INT(Data!$H12/Data!$O$12),0)</f>
        <v>0</v>
      </c>
      <c r="G14" s="66">
        <f>IF(AND(Data!$B12=DataOdafim_2!G$1,DataOdafim_2!$A14=Data!$A12),INT(Data!$H12/Data!$O$12),0)</f>
        <v>0</v>
      </c>
      <c r="H14" s="66">
        <f>IF(AND(Data!$B12=DataOdafim_2!H$1,DataOdafim_2!$A14=Data!$A12),INT(Data!$H12/Data!$O$12),0)</f>
        <v>0</v>
      </c>
      <c r="I14" s="66">
        <f>IF(AND(Data!$B12=DataOdafim_2!I$1,DataOdafim_2!$A14=Data!$A12),INT(Data!$H12/Data!$O$12),0)</f>
        <v>0</v>
      </c>
      <c r="J14" s="66">
        <f>IF(AND(Data!$B12=DataOdafim_2!J$1,DataOdafim_2!$A14=Data!$A12),INT(Data!$H12/Data!$O$12),0)</f>
        <v>0</v>
      </c>
      <c r="K14" s="66">
        <f>IF(AND(Data!$B12=DataOdafim_2!K$1,DataOdafim_2!$A14=Data!$A12),INT(Data!$H12/Data!$O$12),0)</f>
        <v>0</v>
      </c>
      <c r="L14" s="66">
        <f>IF(AND(Data!$B12=DataOdafim_2!L$1,DataOdafim_2!$A14=Data!$A12),INT(Data!$H12/Data!$O$12),0)</f>
        <v>0</v>
      </c>
      <c r="M14" s="66">
        <f>IF(AND(Data!$B12=DataOdafim_2!M$1,DataOdafim_2!$A14=Data!$A12),INT(Data!$H12/Data!$O$12),0)</f>
        <v>0</v>
      </c>
      <c r="N14" s="66">
        <f>IF(AND(Data!$B12=DataOdafim_2!N$1,DataOdafim_2!$A14=Data!$A12),INT(Data!$H12/Data!$O$12),0)</f>
        <v>0</v>
      </c>
      <c r="O14" s="66">
        <f>IF(AND(Data!$B12=DataOdafim_2!O$1,DataOdafim_2!$A14=Data!$A12),INT(Data!$H12/Data!$O$12),0)</f>
        <v>0</v>
      </c>
      <c r="P14" s="66">
        <f>IF(AND(Data!$B12=DataOdafim_2!P$1,DataOdafim_2!$A14=Data!$A12),INT(Data!$H12/Data!$O$12),0)</f>
        <v>0</v>
      </c>
      <c r="Q14" s="66">
        <f>IF(AND(Data!$B12=DataOdafim_2!Q$1,DataOdafim_2!$A14=Data!$A12),INT(Data!$H12/Data!$O$12),0)</f>
        <v>0</v>
      </c>
      <c r="R14" s="66">
        <f>IF(AND(Data!$B12=DataOdafim_2!R$1,DataOdafim_2!$A14=Data!$A12),INT(Data!$H12/Data!$O$12),0)</f>
        <v>0</v>
      </c>
      <c r="S14" s="66">
        <f>IF(AND(Data!$B12=DataOdafim_2!S$1,DataOdafim_2!$A14=Data!$A12),INT(Data!$H12/Data!$O$12),0)</f>
        <v>0</v>
      </c>
      <c r="T14" s="66">
        <f>IF(AND(Data!$B12=DataOdafim_2!T$1,DataOdafim_2!$A14=Data!$A12),INT(Data!$H12/Data!$O$12),0)</f>
        <v>0</v>
      </c>
      <c r="U14" s="66">
        <f>IF(AND(Data!$B12=DataOdafim_2!U$1,DataOdafim_2!$A14=Data!$A12),INT(Data!$H12/Data!$O$12),0)</f>
        <v>0</v>
      </c>
      <c r="V14" s="66">
        <f>IF(AND(Data!$B12=DataOdafim_2!V$1,DataOdafim_2!$A14=Data!$A12),INT(Data!$H12/Data!$O$12),0)</f>
        <v>0</v>
      </c>
      <c r="W14" s="66">
        <f>IF(AND(Data!$B12=DataOdafim_2!W$1,DataOdafim_2!$A14=Data!$A12),INT(Data!$H12/Data!$O$12),0)</f>
        <v>0</v>
      </c>
      <c r="X14" s="66">
        <f>IF(AND(Data!$B12=DataOdafim_2!X$1,DataOdafim_2!$A14=Data!$A12),INT(Data!$H12/Data!$O$12),0)</f>
        <v>0</v>
      </c>
      <c r="Y14" s="66">
        <f>IF(AND(Data!$B12=DataOdafim_2!Y$1,DataOdafim_2!$A14=Data!$A12),INT(Data!$H12/Data!$O$12),0)</f>
        <v>0</v>
      </c>
      <c r="Z14" s="66">
        <f>IF(AND(Data!$B12=DataOdafim_2!Z$1,DataOdafim_2!$A14=Data!$A12),INT(Data!$H12/Data!$O$12),0)</f>
        <v>0</v>
      </c>
      <c r="AA14" s="66">
        <f>IF(AND(Data!$B12=DataOdafim_2!AA$1,DataOdafim_2!$A14=Data!$A12),INT(Data!$H12/Data!$O$12),0)</f>
        <v>0</v>
      </c>
      <c r="AB14" s="66">
        <f>IF(AND(Data!$B12=DataOdafim_2!AB$1,DataOdafim_2!$A14=Data!$A12),INT(Data!$H12/Data!$O$12),0)</f>
        <v>0</v>
      </c>
      <c r="AC14" s="66">
        <f>IF(AND(Data!$B12=DataOdafim_2!AC$1,DataOdafim_2!$A14=Data!$A12),INT(Data!$H12/Data!$O$12),0)</f>
        <v>0</v>
      </c>
      <c r="AD14" s="66">
        <f>IF(AND(Data!$B12=DataOdafim_2!AD$1,DataOdafim_2!$A14=Data!$A12),INT(Data!$H12/Data!$O$12),0)</f>
        <v>0</v>
      </c>
      <c r="AE14" s="66">
        <f>IF(AND(Data!$B12=DataOdafim_2!AE$1,DataOdafim_2!$A14=Data!$A12),INT(Data!$H12/Data!$O$12),0)</f>
        <v>0</v>
      </c>
      <c r="AF14" s="66">
        <f>IF(AND(Data!$B12=DataOdafim_2!AF$1,DataOdafim_2!$A14=Data!$A12),INT(Data!$H12/Data!$O$12),0)</f>
        <v>0</v>
      </c>
      <c r="AG14" s="66">
        <f>IF(AND(Data!$B12=DataOdafim_2!AG$1,DataOdafim_2!$A14=Data!$A12),INT(Data!$H12/Data!$O$12),0)</f>
        <v>0</v>
      </c>
      <c r="AH14" s="66">
        <f>IF(AND(Data!$B12=DataOdafim_2!AH$1,DataOdafim_2!$A14=Data!$A12),INT(Data!$H12/Data!$O$12),0)</f>
        <v>0</v>
      </c>
      <c r="AI14" s="66">
        <f>IF(AND(Data!$B12=DataOdafim_2!AI$1,DataOdafim_2!$A14=Data!$A12),INT(Data!$H12/Data!$O$12),0)</f>
        <v>0</v>
      </c>
      <c r="AJ14" s="66">
        <f>IF(AND(Data!$B12=DataOdafim_2!AJ$1,DataOdafim_2!$A14=Data!$A12),INT(Data!$H12/Data!$O$12),0)</f>
        <v>0</v>
      </c>
      <c r="AK14" s="66">
        <f>IF(AND(Data!$B12=DataOdafim_2!AK$1,DataOdafim_2!$A14=Data!$A12),INT(Data!$H12/Data!$O$12),0)</f>
        <v>0</v>
      </c>
      <c r="AL14" s="66">
        <f>IF(AND(Data!$B12=DataOdafim_2!AL$1,DataOdafim_2!$A14=Data!$A12),INT(Data!$H12/Data!$O$12),0)</f>
        <v>0</v>
      </c>
      <c r="AM14" s="66">
        <f>IF(AND(Data!$B12=DataOdafim_2!AM$1,DataOdafim_2!$A14=Data!$A12),INT(Data!$H12/Data!$O$12),0)</f>
        <v>0</v>
      </c>
      <c r="AN14" s="66">
        <f>IF(AND(Data!$B12=DataOdafim_2!AN$1,DataOdafim_2!$A14=Data!$A12),INT(Data!$H12/Data!$O$12),0)</f>
        <v>0</v>
      </c>
      <c r="AO14" s="66">
        <f>IF(AND(Data!$B12=DataOdafim_2!AO$1,DataOdafim_2!$A14=Data!$A12),INT(Data!$H12/Data!$O$12),0)</f>
        <v>0</v>
      </c>
      <c r="AP14" s="66">
        <f>IF(AND(Data!$B12=DataOdafim_2!AP$1,DataOdafim_2!$A14=Data!$A12),INT(Data!$H12/Data!$O$12),0)</f>
        <v>0</v>
      </c>
      <c r="AQ14" s="66">
        <f>IF(AND(Data!$B12=DataOdafim_2!AQ$1,DataOdafim_2!$A14=Data!$A12),INT(Data!$H12/Data!$O$12),0)</f>
        <v>0</v>
      </c>
      <c r="AR14" s="66">
        <f>IF(AND(Data!$B12=DataOdafim_2!AR$1,DataOdafim_2!$A14=Data!$A12),INT(Data!$H12/Data!$O$12),0)</f>
        <v>0</v>
      </c>
      <c r="AS14" s="66">
        <f>IF(AND(Data!$B12=DataOdafim_2!AS$1,DataOdafim_2!$A14=Data!$A12),INT(Data!$H12/Data!$O$12),0)</f>
        <v>0</v>
      </c>
      <c r="AT14" s="66">
        <f>IF(AND(Data!$B12=DataOdafim_2!AT$1,DataOdafim_2!$A14=Data!$A12),INT(Data!$H12/Data!$O$12),0)</f>
        <v>0</v>
      </c>
      <c r="AU14" s="66">
        <f>IF(AND(Data!$B12=DataOdafim_2!AU$1,DataOdafim_2!$A14=Data!$A12),INT(Data!$H12/Data!$O$12),0)</f>
        <v>0</v>
      </c>
      <c r="AV14" s="66">
        <f>IF(AND(Data!$B12=DataOdafim_2!AV$1,DataOdafim_2!$A14=Data!$A12),INT(Data!$H12/Data!$O$12),0)</f>
        <v>0</v>
      </c>
      <c r="AW14" s="66">
        <f>IF(AND(Data!$B12=DataOdafim_2!AW$1,DataOdafim_2!$A14=Data!$A12),INT(Data!$H12/Data!$O$12),0)</f>
        <v>0</v>
      </c>
      <c r="AX14" s="66">
        <f>IF(AND(Data!$B12=DataOdafim_2!AX$1,DataOdafim_2!$A14=Data!$A12),INT(Data!$H12/Data!$O$12),0)</f>
        <v>0</v>
      </c>
      <c r="AY14" s="66">
        <f>IF(AND(Data!$B12=DataOdafim_2!AY$1,DataOdafim_2!$A14=Data!$A12),INT(Data!$H12/Data!$O$12),0)</f>
        <v>0</v>
      </c>
      <c r="AZ14" s="66">
        <f>IF(AND(Data!$B12=DataOdafim_2!AZ$1,DataOdafim_2!$A14=Data!$A12),INT(Data!$H12/Data!$O$12),0)</f>
        <v>0</v>
      </c>
      <c r="BA14" s="66">
        <f>IF(AND(Data!$B12=DataOdafim_2!BA$1,DataOdafim_2!$A14=Data!$A12),INT(Data!$H12/Data!$O$12),0)</f>
        <v>0</v>
      </c>
      <c r="BB14" s="66">
        <f>IF(AND(Data!$B12=DataOdafim_2!BB$1,DataOdafim_2!$A14=Data!$A12),INT(Data!$H12/Data!$O$12),0)</f>
        <v>0</v>
      </c>
      <c r="BC14" s="66">
        <f>IF(AND(Data!$B12=DataOdafim_2!BC$1,DataOdafim_2!$A14=Data!$A12),INT(Data!$H12/Data!$O$12),0)</f>
        <v>0</v>
      </c>
      <c r="BD14" s="66">
        <f>IF(AND(Data!$B12=DataOdafim_2!BD$1,DataOdafim_2!$A14=Data!$A12),INT(Data!$H12/Data!$O$12),0)</f>
        <v>0</v>
      </c>
      <c r="BE14" s="66">
        <f>IF(AND(Data!$B12=DataOdafim_2!BE$1,DataOdafim_2!$A14=Data!$A12),INT(Data!$H12/Data!$O$12),0)</f>
        <v>0</v>
      </c>
      <c r="BF14" s="66">
        <f>IF(AND(Data!$B12=DataOdafim_2!BF$1,DataOdafim_2!$A14=Data!$A12),INT(Data!$H12/Data!$O$12),0)</f>
        <v>0</v>
      </c>
      <c r="BG14" s="66">
        <f>IF(AND(Data!$B12=DataOdafim_2!BG$1,DataOdafim_2!$A14=Data!$A12),INT(Data!$H12/Data!$O$12),0)</f>
        <v>0</v>
      </c>
      <c r="BH14" s="66">
        <f>IF(AND(Data!$B12=DataOdafim_2!BH$1,DataOdafim_2!$A14=Data!$A12),INT(Data!$H12/Data!$O$12),0)</f>
        <v>0</v>
      </c>
      <c r="BI14" s="66">
        <f>IF(AND(Data!$B12=DataOdafim_2!BI$1,DataOdafim_2!$A14=Data!$A12),INT(Data!$H12/Data!$O$12),0)</f>
        <v>0</v>
      </c>
      <c r="BJ14" s="66">
        <f>IF(AND(Data!$B12=DataOdafim_2!BJ$1,DataOdafim_2!$A14=Data!$A12),INT(Data!$H12/Data!$O$12),0)</f>
        <v>0</v>
      </c>
    </row>
    <row r="15" spans="1:62" ht="15" x14ac:dyDescent="0.25">
      <c r="A15" s="64">
        <v>12</v>
      </c>
      <c r="B15" s="64" t="str">
        <f>VLOOKUP(A15,Data!A:E,5,FALSE)</f>
        <v>קובי</v>
      </c>
      <c r="C15" s="66">
        <f>IF(AND(Data!$B13=DataOdafim_2!C$1,DataOdafim_2!$A15=Data!$A13),INT(Data!$H13/Data!$O$12),0)</f>
        <v>0</v>
      </c>
      <c r="D15" s="66">
        <f>IF(AND(Data!$B13=DataOdafim_2!D$1,DataOdafim_2!$A15=Data!$A13),INT(Data!$H13/Data!$O$12),0)</f>
        <v>0</v>
      </c>
      <c r="E15" s="66">
        <f>IF(AND(Data!$B13=DataOdafim_2!E$1,DataOdafim_2!$A15=Data!$A13),INT(Data!$H13/Data!$O$12),0)</f>
        <v>0</v>
      </c>
      <c r="F15" s="66">
        <f>IF(AND(Data!$B13=DataOdafim_2!F$1,DataOdafim_2!$A15=Data!$A13),INT(Data!$H13/Data!$O$12),0)</f>
        <v>0</v>
      </c>
      <c r="G15" s="66">
        <f>IF(AND(Data!$B13=DataOdafim_2!G$1,DataOdafim_2!$A15=Data!$A13),INT(Data!$H13/Data!$O$12),0)</f>
        <v>0</v>
      </c>
      <c r="H15" s="66">
        <f>IF(AND(Data!$B13=DataOdafim_2!H$1,DataOdafim_2!$A15=Data!$A13),INT(Data!$H13/Data!$O$12),0)</f>
        <v>0</v>
      </c>
      <c r="I15" s="66">
        <f>IF(AND(Data!$B13=DataOdafim_2!I$1,DataOdafim_2!$A15=Data!$A13),INT(Data!$H13/Data!$O$12),0)</f>
        <v>0</v>
      </c>
      <c r="J15" s="66">
        <f>IF(AND(Data!$B13=DataOdafim_2!J$1,DataOdafim_2!$A15=Data!$A13),INT(Data!$H13/Data!$O$12),0)</f>
        <v>0</v>
      </c>
      <c r="K15" s="66">
        <f>IF(AND(Data!$B13=DataOdafim_2!K$1,DataOdafim_2!$A15=Data!$A13),INT(Data!$H13/Data!$O$12),0)</f>
        <v>0</v>
      </c>
      <c r="L15" s="66">
        <f>IF(AND(Data!$B13=DataOdafim_2!L$1,DataOdafim_2!$A15=Data!$A13),INT(Data!$H13/Data!$O$12),0)</f>
        <v>0</v>
      </c>
      <c r="M15" s="66">
        <f>IF(AND(Data!$B13=DataOdafim_2!M$1,DataOdafim_2!$A15=Data!$A13),INT(Data!$H13/Data!$O$12),0)</f>
        <v>0</v>
      </c>
      <c r="N15" s="66">
        <f>IF(AND(Data!$B13=DataOdafim_2!N$1,DataOdafim_2!$A15=Data!$A13),INT(Data!$H13/Data!$O$12),0)</f>
        <v>0</v>
      </c>
      <c r="O15" s="66">
        <f>IF(AND(Data!$B13=DataOdafim_2!O$1,DataOdafim_2!$A15=Data!$A13),INT(Data!$H13/Data!$O$12),0)</f>
        <v>0</v>
      </c>
      <c r="P15" s="66">
        <f>IF(AND(Data!$B13=DataOdafim_2!P$1,DataOdafim_2!$A15=Data!$A13),INT(Data!$H13/Data!$O$12),0)</f>
        <v>0</v>
      </c>
      <c r="Q15" s="66">
        <f>IF(AND(Data!$B13=DataOdafim_2!Q$1,DataOdafim_2!$A15=Data!$A13),INT(Data!$H13/Data!$O$12),0)</f>
        <v>0</v>
      </c>
      <c r="R15" s="66">
        <f>IF(AND(Data!$B13=DataOdafim_2!R$1,DataOdafim_2!$A15=Data!$A13),INT(Data!$H13/Data!$O$12),0)</f>
        <v>0</v>
      </c>
      <c r="S15" s="66">
        <f>IF(AND(Data!$B13=DataOdafim_2!S$1,DataOdafim_2!$A15=Data!$A13),INT(Data!$H13/Data!$O$12),0)</f>
        <v>0</v>
      </c>
      <c r="T15" s="66">
        <f>IF(AND(Data!$B13=DataOdafim_2!T$1,DataOdafim_2!$A15=Data!$A13),INT(Data!$H13/Data!$O$12),0)</f>
        <v>0</v>
      </c>
      <c r="U15" s="66">
        <f>IF(AND(Data!$B13=DataOdafim_2!U$1,DataOdafim_2!$A15=Data!$A13),INT(Data!$H13/Data!$O$12),0)</f>
        <v>0</v>
      </c>
      <c r="V15" s="66">
        <f>IF(AND(Data!$B13=DataOdafim_2!V$1,DataOdafim_2!$A15=Data!$A13),INT(Data!$H13/Data!$O$12),0)</f>
        <v>0</v>
      </c>
      <c r="W15" s="66">
        <f>IF(AND(Data!$B13=DataOdafim_2!W$1,DataOdafim_2!$A15=Data!$A13),INT(Data!$H13/Data!$O$12),0)</f>
        <v>0</v>
      </c>
      <c r="X15" s="66">
        <f>IF(AND(Data!$B13=DataOdafim_2!X$1,DataOdafim_2!$A15=Data!$A13),INT(Data!$H13/Data!$O$12),0)</f>
        <v>0</v>
      </c>
      <c r="Y15" s="66">
        <f>IF(AND(Data!$B13=DataOdafim_2!Y$1,DataOdafim_2!$A15=Data!$A13),INT(Data!$H13/Data!$O$12),0)</f>
        <v>0</v>
      </c>
      <c r="Z15" s="66">
        <f>IF(AND(Data!$B13=DataOdafim_2!Z$1,DataOdafim_2!$A15=Data!$A13),INT(Data!$H13/Data!$O$12),0)</f>
        <v>0</v>
      </c>
      <c r="AA15" s="66">
        <f>IF(AND(Data!$B13=DataOdafim_2!AA$1,DataOdafim_2!$A15=Data!$A13),INT(Data!$H13/Data!$O$12),0)</f>
        <v>0</v>
      </c>
      <c r="AB15" s="66">
        <f>IF(AND(Data!$B13=DataOdafim_2!AB$1,DataOdafim_2!$A15=Data!$A13),INT(Data!$H13/Data!$O$12),0)</f>
        <v>0</v>
      </c>
      <c r="AC15" s="66">
        <f>IF(AND(Data!$B13=DataOdafim_2!AC$1,DataOdafim_2!$A15=Data!$A13),INT(Data!$H13/Data!$O$12),0)</f>
        <v>0</v>
      </c>
      <c r="AD15" s="66">
        <f>IF(AND(Data!$B13=DataOdafim_2!AD$1,DataOdafim_2!$A15=Data!$A13),INT(Data!$H13/Data!$O$12),0)</f>
        <v>0</v>
      </c>
      <c r="AE15" s="66">
        <f>IF(AND(Data!$B13=DataOdafim_2!AE$1,DataOdafim_2!$A15=Data!$A13),INT(Data!$H13/Data!$O$12),0)</f>
        <v>0</v>
      </c>
      <c r="AF15" s="66">
        <f>IF(AND(Data!$B13=DataOdafim_2!AF$1,DataOdafim_2!$A15=Data!$A13),INT(Data!$H13/Data!$O$12),0)</f>
        <v>0</v>
      </c>
      <c r="AG15" s="66">
        <f>IF(AND(Data!$B13=DataOdafim_2!AG$1,DataOdafim_2!$A15=Data!$A13),INT(Data!$H13/Data!$O$12),0)</f>
        <v>0</v>
      </c>
      <c r="AH15" s="66">
        <f>IF(AND(Data!$B13=DataOdafim_2!AH$1,DataOdafim_2!$A15=Data!$A13),INT(Data!$H13/Data!$O$12),0)</f>
        <v>0</v>
      </c>
      <c r="AI15" s="66">
        <f>IF(AND(Data!$B13=DataOdafim_2!AI$1,DataOdafim_2!$A15=Data!$A13),INT(Data!$H13/Data!$O$12),0)</f>
        <v>0</v>
      </c>
      <c r="AJ15" s="66">
        <f>IF(AND(Data!$B13=DataOdafim_2!AJ$1,DataOdafim_2!$A15=Data!$A13),INT(Data!$H13/Data!$O$12),0)</f>
        <v>0</v>
      </c>
      <c r="AK15" s="66">
        <f>IF(AND(Data!$B13=DataOdafim_2!AK$1,DataOdafim_2!$A15=Data!$A13),INT(Data!$H13/Data!$O$12),0)</f>
        <v>0</v>
      </c>
      <c r="AL15" s="66">
        <f>IF(AND(Data!$B13=DataOdafim_2!AL$1,DataOdafim_2!$A15=Data!$A13),INT(Data!$H13/Data!$O$12),0)</f>
        <v>0</v>
      </c>
      <c r="AM15" s="66">
        <f>IF(AND(Data!$B13=DataOdafim_2!AM$1,DataOdafim_2!$A15=Data!$A13),INT(Data!$H13/Data!$O$12),0)</f>
        <v>0</v>
      </c>
      <c r="AN15" s="66">
        <f>IF(AND(Data!$B13=DataOdafim_2!AN$1,DataOdafim_2!$A15=Data!$A13),INT(Data!$H13/Data!$O$12),0)</f>
        <v>0</v>
      </c>
      <c r="AO15" s="66">
        <f>IF(AND(Data!$B13=DataOdafim_2!AO$1,DataOdafim_2!$A15=Data!$A13),INT(Data!$H13/Data!$O$12),0)</f>
        <v>0</v>
      </c>
      <c r="AP15" s="66">
        <f>IF(AND(Data!$B13=DataOdafim_2!AP$1,DataOdafim_2!$A15=Data!$A13),INT(Data!$H13/Data!$O$12),0)</f>
        <v>0</v>
      </c>
      <c r="AQ15" s="66">
        <f>IF(AND(Data!$B13=DataOdafim_2!AQ$1,DataOdafim_2!$A15=Data!$A13),INT(Data!$H13/Data!$O$12),0)</f>
        <v>0</v>
      </c>
      <c r="AR15" s="66">
        <f>IF(AND(Data!$B13=DataOdafim_2!AR$1,DataOdafim_2!$A15=Data!$A13),INT(Data!$H13/Data!$O$12),0)</f>
        <v>0</v>
      </c>
      <c r="AS15" s="66">
        <f>IF(AND(Data!$B13=DataOdafim_2!AS$1,DataOdafim_2!$A15=Data!$A13),INT(Data!$H13/Data!$O$12),0)</f>
        <v>0</v>
      </c>
      <c r="AT15" s="66">
        <f>IF(AND(Data!$B13=DataOdafim_2!AT$1,DataOdafim_2!$A15=Data!$A13),INT(Data!$H13/Data!$O$12),0)</f>
        <v>0</v>
      </c>
      <c r="AU15" s="66">
        <f>IF(AND(Data!$B13=DataOdafim_2!AU$1,DataOdafim_2!$A15=Data!$A13),INT(Data!$H13/Data!$O$12),0)</f>
        <v>0</v>
      </c>
      <c r="AV15" s="66">
        <f>IF(AND(Data!$B13=DataOdafim_2!AV$1,DataOdafim_2!$A15=Data!$A13),INT(Data!$H13/Data!$O$12),0)</f>
        <v>0</v>
      </c>
      <c r="AW15" s="66">
        <f>IF(AND(Data!$B13=DataOdafim_2!AW$1,DataOdafim_2!$A15=Data!$A13),INT(Data!$H13/Data!$O$12),0)</f>
        <v>0</v>
      </c>
      <c r="AX15" s="66">
        <f>IF(AND(Data!$B13=DataOdafim_2!AX$1,DataOdafim_2!$A15=Data!$A13),INT(Data!$H13/Data!$O$12),0)</f>
        <v>0</v>
      </c>
      <c r="AY15" s="66">
        <f>IF(AND(Data!$B13=DataOdafim_2!AY$1,DataOdafim_2!$A15=Data!$A13),INT(Data!$H13/Data!$O$12),0)</f>
        <v>0</v>
      </c>
      <c r="AZ15" s="66">
        <f>IF(AND(Data!$B13=DataOdafim_2!AZ$1,DataOdafim_2!$A15=Data!$A13),INT(Data!$H13/Data!$O$12),0)</f>
        <v>0</v>
      </c>
      <c r="BA15" s="66">
        <f>IF(AND(Data!$B13=DataOdafim_2!BA$1,DataOdafim_2!$A15=Data!$A13),INT(Data!$H13/Data!$O$12),0)</f>
        <v>0</v>
      </c>
      <c r="BB15" s="66">
        <f>IF(AND(Data!$B13=DataOdafim_2!BB$1,DataOdafim_2!$A15=Data!$A13),INT(Data!$H13/Data!$O$12),0)</f>
        <v>0</v>
      </c>
      <c r="BC15" s="66">
        <f>IF(AND(Data!$B13=DataOdafim_2!BC$1,DataOdafim_2!$A15=Data!$A13),INT(Data!$H13/Data!$O$12),0)</f>
        <v>0</v>
      </c>
      <c r="BD15" s="66">
        <f>IF(AND(Data!$B13=DataOdafim_2!BD$1,DataOdafim_2!$A15=Data!$A13),INT(Data!$H13/Data!$O$12),0)</f>
        <v>0</v>
      </c>
      <c r="BE15" s="66">
        <f>IF(AND(Data!$B13=DataOdafim_2!BE$1,DataOdafim_2!$A15=Data!$A13),INT(Data!$H13/Data!$O$12),0)</f>
        <v>0</v>
      </c>
      <c r="BF15" s="66">
        <f>IF(AND(Data!$B13=DataOdafim_2!BF$1,DataOdafim_2!$A15=Data!$A13),INT(Data!$H13/Data!$O$12),0)</f>
        <v>0</v>
      </c>
      <c r="BG15" s="66">
        <f>IF(AND(Data!$B13=DataOdafim_2!BG$1,DataOdafim_2!$A15=Data!$A13),INT(Data!$H13/Data!$O$12),0)</f>
        <v>0</v>
      </c>
      <c r="BH15" s="66">
        <f>IF(AND(Data!$B13=DataOdafim_2!BH$1,DataOdafim_2!$A15=Data!$A13),INT(Data!$H13/Data!$O$12),0)</f>
        <v>0</v>
      </c>
      <c r="BI15" s="66">
        <f>IF(AND(Data!$B13=DataOdafim_2!BI$1,DataOdafim_2!$A15=Data!$A13),INT(Data!$H13/Data!$O$12),0)</f>
        <v>0</v>
      </c>
      <c r="BJ15" s="66">
        <f>IF(AND(Data!$B13=DataOdafim_2!BJ$1,DataOdafim_2!$A15=Data!$A13),INT(Data!$H13/Data!$O$12),0)</f>
        <v>0</v>
      </c>
    </row>
    <row r="16" spans="1:62" ht="15" x14ac:dyDescent="0.25">
      <c r="A16" s="64">
        <v>13</v>
      </c>
      <c r="B16" s="64" t="str">
        <f>VLOOKUP(A16,Data!A:E,5,FALSE)</f>
        <v>א.לבן</v>
      </c>
      <c r="C16" s="66">
        <f>IF(AND(Data!$B14=DataOdafim_2!C$1,DataOdafim_2!$A16=Data!$A14),INT(Data!$H14/Data!$O$12),0)</f>
        <v>0</v>
      </c>
      <c r="D16" s="66">
        <f>IF(AND(Data!$B14=DataOdafim_2!D$1,DataOdafim_2!$A16=Data!$A14),INT(Data!$H14/Data!$O$12),0)</f>
        <v>0</v>
      </c>
      <c r="E16" s="66">
        <f>IF(AND(Data!$B14=DataOdafim_2!E$1,DataOdafim_2!$A16=Data!$A14),INT(Data!$H14/Data!$O$12),0)</f>
        <v>0</v>
      </c>
      <c r="F16" s="66">
        <f>IF(AND(Data!$B14=DataOdafim_2!F$1,DataOdafim_2!$A16=Data!$A14),INT(Data!$H14/Data!$O$12),0)</f>
        <v>0</v>
      </c>
      <c r="G16" s="66">
        <f>IF(AND(Data!$B14=DataOdafim_2!G$1,DataOdafim_2!$A16=Data!$A14),INT(Data!$H14/Data!$O$12),0)</f>
        <v>0</v>
      </c>
      <c r="H16" s="66">
        <f>IF(AND(Data!$B14=DataOdafim_2!H$1,DataOdafim_2!$A16=Data!$A14),INT(Data!$H14/Data!$O$12),0)</f>
        <v>0</v>
      </c>
      <c r="I16" s="66">
        <f>IF(AND(Data!$B14=DataOdafim_2!I$1,DataOdafim_2!$A16=Data!$A14),INT(Data!$H14/Data!$O$12),0)</f>
        <v>0</v>
      </c>
      <c r="J16" s="66">
        <f>IF(AND(Data!$B14=DataOdafim_2!J$1,DataOdafim_2!$A16=Data!$A14),INT(Data!$H14/Data!$O$12),0)</f>
        <v>0</v>
      </c>
      <c r="K16" s="66">
        <f>IF(AND(Data!$B14=DataOdafim_2!K$1,DataOdafim_2!$A16=Data!$A14),INT(Data!$H14/Data!$O$12),0)</f>
        <v>0</v>
      </c>
      <c r="L16" s="66">
        <f>IF(AND(Data!$B14=DataOdafim_2!L$1,DataOdafim_2!$A16=Data!$A14),INT(Data!$H14/Data!$O$12),0)</f>
        <v>0</v>
      </c>
      <c r="M16" s="66">
        <f>IF(AND(Data!$B14=DataOdafim_2!M$1,DataOdafim_2!$A16=Data!$A14),INT(Data!$H14/Data!$O$12),0)</f>
        <v>0</v>
      </c>
      <c r="N16" s="66">
        <f>IF(AND(Data!$B14=DataOdafim_2!N$1,DataOdafim_2!$A16=Data!$A14),INT(Data!$H14/Data!$O$12),0)</f>
        <v>0</v>
      </c>
      <c r="O16" s="66">
        <f>IF(AND(Data!$B14=DataOdafim_2!O$1,DataOdafim_2!$A16=Data!$A14),INT(Data!$H14/Data!$O$12),0)</f>
        <v>0</v>
      </c>
      <c r="P16" s="66">
        <f>IF(AND(Data!$B14=DataOdafim_2!P$1,DataOdafim_2!$A16=Data!$A14),INT(Data!$H14/Data!$O$12),0)</f>
        <v>0</v>
      </c>
      <c r="Q16" s="66">
        <f>IF(AND(Data!$B14=DataOdafim_2!Q$1,DataOdafim_2!$A16=Data!$A14),INT(Data!$H14/Data!$O$12),0)</f>
        <v>0</v>
      </c>
      <c r="R16" s="66">
        <f>IF(AND(Data!$B14=DataOdafim_2!R$1,DataOdafim_2!$A16=Data!$A14),INT(Data!$H14/Data!$O$12),0)</f>
        <v>0</v>
      </c>
      <c r="S16" s="66">
        <f>IF(AND(Data!$B14=DataOdafim_2!S$1,DataOdafim_2!$A16=Data!$A14),INT(Data!$H14/Data!$O$12),0)</f>
        <v>0</v>
      </c>
      <c r="T16" s="66">
        <f>IF(AND(Data!$B14=DataOdafim_2!T$1,DataOdafim_2!$A16=Data!$A14),INT(Data!$H14/Data!$O$12),0)</f>
        <v>0</v>
      </c>
      <c r="U16" s="66">
        <f>IF(AND(Data!$B14=DataOdafim_2!U$1,DataOdafim_2!$A16=Data!$A14),INT(Data!$H14/Data!$O$12),0)</f>
        <v>0</v>
      </c>
      <c r="V16" s="66">
        <f>IF(AND(Data!$B14=DataOdafim_2!V$1,DataOdafim_2!$A16=Data!$A14),INT(Data!$H14/Data!$O$12),0)</f>
        <v>0</v>
      </c>
      <c r="W16" s="66">
        <f>IF(AND(Data!$B14=DataOdafim_2!W$1,DataOdafim_2!$A16=Data!$A14),INT(Data!$H14/Data!$O$12),0)</f>
        <v>0</v>
      </c>
      <c r="X16" s="66">
        <f>IF(AND(Data!$B14=DataOdafim_2!X$1,DataOdafim_2!$A16=Data!$A14),INT(Data!$H14/Data!$O$12),0)</f>
        <v>0</v>
      </c>
      <c r="Y16" s="66">
        <f>IF(AND(Data!$B14=DataOdafim_2!Y$1,DataOdafim_2!$A16=Data!$A14),INT(Data!$H14/Data!$O$12),0)</f>
        <v>0</v>
      </c>
      <c r="Z16" s="66">
        <f>IF(AND(Data!$B14=DataOdafim_2!Z$1,DataOdafim_2!$A16=Data!$A14),INT(Data!$H14/Data!$O$12),0)</f>
        <v>0</v>
      </c>
      <c r="AA16" s="66">
        <f>IF(AND(Data!$B14=DataOdafim_2!AA$1,DataOdafim_2!$A16=Data!$A14),INT(Data!$H14/Data!$O$12),0)</f>
        <v>0</v>
      </c>
      <c r="AB16" s="66">
        <f>IF(AND(Data!$B14=DataOdafim_2!AB$1,DataOdafim_2!$A16=Data!$A14),INT(Data!$H14/Data!$O$12),0)</f>
        <v>0</v>
      </c>
      <c r="AC16" s="66">
        <f>IF(AND(Data!$B14=DataOdafim_2!AC$1,DataOdafim_2!$A16=Data!$A14),INT(Data!$H14/Data!$O$12),0)</f>
        <v>0</v>
      </c>
      <c r="AD16" s="66">
        <f>IF(AND(Data!$B14=DataOdafim_2!AD$1,DataOdafim_2!$A16=Data!$A14),INT(Data!$H14/Data!$O$12),0)</f>
        <v>0</v>
      </c>
      <c r="AE16" s="66">
        <f>IF(AND(Data!$B14=DataOdafim_2!AE$1,DataOdafim_2!$A16=Data!$A14),INT(Data!$H14/Data!$O$12),0)</f>
        <v>0</v>
      </c>
      <c r="AF16" s="66">
        <f>IF(AND(Data!$B14=DataOdafim_2!AF$1,DataOdafim_2!$A16=Data!$A14),INT(Data!$H14/Data!$O$12),0)</f>
        <v>0</v>
      </c>
      <c r="AG16" s="66">
        <f>IF(AND(Data!$B14=DataOdafim_2!AG$1,DataOdafim_2!$A16=Data!$A14),INT(Data!$H14/Data!$O$12),0)</f>
        <v>0</v>
      </c>
      <c r="AH16" s="66">
        <f>IF(AND(Data!$B14=DataOdafim_2!AH$1,DataOdafim_2!$A16=Data!$A14),INT(Data!$H14/Data!$O$12),0)</f>
        <v>0</v>
      </c>
      <c r="AI16" s="66">
        <f>IF(AND(Data!$B14=DataOdafim_2!AI$1,DataOdafim_2!$A16=Data!$A14),INT(Data!$H14/Data!$O$12),0)</f>
        <v>0</v>
      </c>
      <c r="AJ16" s="66">
        <f>IF(AND(Data!$B14=DataOdafim_2!AJ$1,DataOdafim_2!$A16=Data!$A14),INT(Data!$H14/Data!$O$12),0)</f>
        <v>0</v>
      </c>
      <c r="AK16" s="66">
        <f>IF(AND(Data!$B14=DataOdafim_2!AK$1,DataOdafim_2!$A16=Data!$A14),INT(Data!$H14/Data!$O$12),0)</f>
        <v>0</v>
      </c>
      <c r="AL16" s="66">
        <f>IF(AND(Data!$B14=DataOdafim_2!AL$1,DataOdafim_2!$A16=Data!$A14),INT(Data!$H14/Data!$O$12),0)</f>
        <v>0</v>
      </c>
      <c r="AM16" s="66">
        <f>IF(AND(Data!$B14=DataOdafim_2!AM$1,DataOdafim_2!$A16=Data!$A14),INT(Data!$H14/Data!$O$12),0)</f>
        <v>0</v>
      </c>
      <c r="AN16" s="66">
        <f>IF(AND(Data!$B14=DataOdafim_2!AN$1,DataOdafim_2!$A16=Data!$A14),INT(Data!$H14/Data!$O$12),0)</f>
        <v>0</v>
      </c>
      <c r="AO16" s="66">
        <f>IF(AND(Data!$B14=DataOdafim_2!AO$1,DataOdafim_2!$A16=Data!$A14),INT(Data!$H14/Data!$O$12),0)</f>
        <v>0</v>
      </c>
      <c r="AP16" s="66">
        <f>IF(AND(Data!$B14=DataOdafim_2!AP$1,DataOdafim_2!$A16=Data!$A14),INT(Data!$H14/Data!$O$12),0)</f>
        <v>0</v>
      </c>
      <c r="AQ16" s="66">
        <f>IF(AND(Data!$B14=DataOdafim_2!AQ$1,DataOdafim_2!$A16=Data!$A14),INT(Data!$H14/Data!$O$12),0)</f>
        <v>0</v>
      </c>
      <c r="AR16" s="66">
        <f>IF(AND(Data!$B14=DataOdafim_2!AR$1,DataOdafim_2!$A16=Data!$A14),INT(Data!$H14/Data!$O$12),0)</f>
        <v>0</v>
      </c>
      <c r="AS16" s="66">
        <f>IF(AND(Data!$B14=DataOdafim_2!AS$1,DataOdafim_2!$A16=Data!$A14),INT(Data!$H14/Data!$O$12),0)</f>
        <v>0</v>
      </c>
      <c r="AT16" s="66">
        <f>IF(AND(Data!$B14=DataOdafim_2!AT$1,DataOdafim_2!$A16=Data!$A14),INT(Data!$H14/Data!$O$12),0)</f>
        <v>0</v>
      </c>
      <c r="AU16" s="66">
        <f>IF(AND(Data!$B14=DataOdafim_2!AU$1,DataOdafim_2!$A16=Data!$A14),INT(Data!$H14/Data!$O$12),0)</f>
        <v>0</v>
      </c>
      <c r="AV16" s="66">
        <f>IF(AND(Data!$B14=DataOdafim_2!AV$1,DataOdafim_2!$A16=Data!$A14),INT(Data!$H14/Data!$O$12),0)</f>
        <v>0</v>
      </c>
      <c r="AW16" s="66">
        <f>IF(AND(Data!$B14=DataOdafim_2!AW$1,DataOdafim_2!$A16=Data!$A14),INT(Data!$H14/Data!$O$12),0)</f>
        <v>0</v>
      </c>
      <c r="AX16" s="66">
        <f>IF(AND(Data!$B14=DataOdafim_2!AX$1,DataOdafim_2!$A16=Data!$A14),INT(Data!$H14/Data!$O$12),0)</f>
        <v>0</v>
      </c>
      <c r="AY16" s="66">
        <f>IF(AND(Data!$B14=DataOdafim_2!AY$1,DataOdafim_2!$A16=Data!$A14),INT(Data!$H14/Data!$O$12),0)</f>
        <v>0</v>
      </c>
      <c r="AZ16" s="66">
        <f>IF(AND(Data!$B14=DataOdafim_2!AZ$1,DataOdafim_2!$A16=Data!$A14),INT(Data!$H14/Data!$O$12),0)</f>
        <v>0</v>
      </c>
      <c r="BA16" s="66">
        <f>IF(AND(Data!$B14=DataOdafim_2!BA$1,DataOdafim_2!$A16=Data!$A14),INT(Data!$H14/Data!$O$12),0)</f>
        <v>0</v>
      </c>
      <c r="BB16" s="66">
        <f>IF(AND(Data!$B14=DataOdafim_2!BB$1,DataOdafim_2!$A16=Data!$A14),INT(Data!$H14/Data!$O$12),0)</f>
        <v>0</v>
      </c>
      <c r="BC16" s="66">
        <f>IF(AND(Data!$B14=DataOdafim_2!BC$1,DataOdafim_2!$A16=Data!$A14),INT(Data!$H14/Data!$O$12),0)</f>
        <v>0</v>
      </c>
      <c r="BD16" s="66">
        <f>IF(AND(Data!$B14=DataOdafim_2!BD$1,DataOdafim_2!$A16=Data!$A14),INT(Data!$H14/Data!$O$12),0)</f>
        <v>0</v>
      </c>
      <c r="BE16" s="66">
        <f>IF(AND(Data!$B14=DataOdafim_2!BE$1,DataOdafim_2!$A16=Data!$A14),INT(Data!$H14/Data!$O$12),0)</f>
        <v>0</v>
      </c>
      <c r="BF16" s="66">
        <f>IF(AND(Data!$B14=DataOdafim_2!BF$1,DataOdafim_2!$A16=Data!$A14),INT(Data!$H14/Data!$O$12),0)</f>
        <v>0</v>
      </c>
      <c r="BG16" s="66">
        <f>IF(AND(Data!$B14=DataOdafim_2!BG$1,DataOdafim_2!$A16=Data!$A14),INT(Data!$H14/Data!$O$12),0)</f>
        <v>0</v>
      </c>
      <c r="BH16" s="66">
        <f>IF(AND(Data!$B14=DataOdafim_2!BH$1,DataOdafim_2!$A16=Data!$A14),INT(Data!$H14/Data!$O$12),0)</f>
        <v>0</v>
      </c>
      <c r="BI16" s="66">
        <f>IF(AND(Data!$B14=DataOdafim_2!BI$1,DataOdafim_2!$A16=Data!$A14),INT(Data!$H14/Data!$O$12),0)</f>
        <v>0</v>
      </c>
      <c r="BJ16" s="66">
        <f>IF(AND(Data!$B14=DataOdafim_2!BJ$1,DataOdafim_2!$A16=Data!$A14),INT(Data!$H14/Data!$O$12),0)</f>
        <v>0</v>
      </c>
    </row>
    <row r="17" spans="1:62" ht="15" x14ac:dyDescent="0.25">
      <c r="A17" s="64">
        <v>14</v>
      </c>
      <c r="B17" s="64" t="str">
        <f>VLOOKUP(A17,Data!A:E,5,FALSE)</f>
        <v>מתקדמת</v>
      </c>
      <c r="C17" s="66">
        <f>IF(AND(Data!$B15=DataOdafim_2!C$1,DataOdafim_2!$A17=Data!$A15),INT(Data!$H15/Data!$O$12),0)</f>
        <v>0</v>
      </c>
      <c r="D17" s="66">
        <f>IF(AND(Data!$B15=DataOdafim_2!D$1,DataOdafim_2!$A17=Data!$A15),INT(Data!$H15/Data!$O$12),0)</f>
        <v>0</v>
      </c>
      <c r="E17" s="66">
        <f>IF(AND(Data!$B15=DataOdafim_2!E$1,DataOdafim_2!$A17=Data!$A15),INT(Data!$H15/Data!$O$12),0)</f>
        <v>0</v>
      </c>
      <c r="F17" s="66">
        <f>IF(AND(Data!$B15=DataOdafim_2!F$1,DataOdafim_2!$A17=Data!$A15),INT(Data!$H15/Data!$O$12),0)</f>
        <v>0</v>
      </c>
      <c r="G17" s="66">
        <f>IF(AND(Data!$B15=DataOdafim_2!G$1,DataOdafim_2!$A17=Data!$A15),INT(Data!$H15/Data!$O$12),0)</f>
        <v>0</v>
      </c>
      <c r="H17" s="66">
        <f>IF(AND(Data!$B15=DataOdafim_2!H$1,DataOdafim_2!$A17=Data!$A15),INT(Data!$H15/Data!$O$12),0)</f>
        <v>0</v>
      </c>
      <c r="I17" s="66">
        <f>IF(AND(Data!$B15=DataOdafim_2!I$1,DataOdafim_2!$A17=Data!$A15),INT(Data!$H15/Data!$O$12),0)</f>
        <v>0</v>
      </c>
      <c r="J17" s="66">
        <f>IF(AND(Data!$B15=DataOdafim_2!J$1,DataOdafim_2!$A17=Data!$A15),INT(Data!$H15/Data!$O$12),0)</f>
        <v>0</v>
      </c>
      <c r="K17" s="66">
        <f>IF(AND(Data!$B15=DataOdafim_2!K$1,DataOdafim_2!$A17=Data!$A15),INT(Data!$H15/Data!$O$12),0)</f>
        <v>0</v>
      </c>
      <c r="L17" s="66">
        <f>IF(AND(Data!$B15=DataOdafim_2!L$1,DataOdafim_2!$A17=Data!$A15),INT(Data!$H15/Data!$O$12),0)</f>
        <v>0</v>
      </c>
      <c r="M17" s="66">
        <f>IF(AND(Data!$B15=DataOdafim_2!M$1,DataOdafim_2!$A17=Data!$A15),INT(Data!$H15/Data!$O$12),0)</f>
        <v>0</v>
      </c>
      <c r="N17" s="66">
        <f>IF(AND(Data!$B15=DataOdafim_2!N$1,DataOdafim_2!$A17=Data!$A15),INT(Data!$H15/Data!$O$12),0)</f>
        <v>0</v>
      </c>
      <c r="O17" s="66">
        <f>IF(AND(Data!$B15=DataOdafim_2!O$1,DataOdafim_2!$A17=Data!$A15),INT(Data!$H15/Data!$O$12),0)</f>
        <v>0</v>
      </c>
      <c r="P17" s="66">
        <f>IF(AND(Data!$B15=DataOdafim_2!P$1,DataOdafim_2!$A17=Data!$A15),INT(Data!$H15/Data!$O$12),0)</f>
        <v>0</v>
      </c>
      <c r="Q17" s="66">
        <f>IF(AND(Data!$B15=DataOdafim_2!Q$1,DataOdafim_2!$A17=Data!$A15),INT(Data!$H15/Data!$O$12),0)</f>
        <v>0</v>
      </c>
      <c r="R17" s="66">
        <f>IF(AND(Data!$B15=DataOdafim_2!R$1,DataOdafim_2!$A17=Data!$A15),INT(Data!$H15/Data!$O$12),0)</f>
        <v>0</v>
      </c>
      <c r="S17" s="66">
        <f>IF(AND(Data!$B15=DataOdafim_2!S$1,DataOdafim_2!$A17=Data!$A15),INT(Data!$H15/Data!$O$12),0)</f>
        <v>0</v>
      </c>
      <c r="T17" s="66">
        <f>IF(AND(Data!$B15=DataOdafim_2!T$1,DataOdafim_2!$A17=Data!$A15),INT(Data!$H15/Data!$O$12),0)</f>
        <v>0</v>
      </c>
      <c r="U17" s="66">
        <f>IF(AND(Data!$B15=DataOdafim_2!U$1,DataOdafim_2!$A17=Data!$A15),INT(Data!$H15/Data!$O$12),0)</f>
        <v>0</v>
      </c>
      <c r="V17" s="66">
        <f>IF(AND(Data!$B15=DataOdafim_2!V$1,DataOdafim_2!$A17=Data!$A15),INT(Data!$H15/Data!$O$12),0)</f>
        <v>0</v>
      </c>
      <c r="W17" s="66">
        <f>IF(AND(Data!$B15=DataOdafim_2!W$1,DataOdafim_2!$A17=Data!$A15),INT(Data!$H15/Data!$O$12),0)</f>
        <v>0</v>
      </c>
      <c r="X17" s="66">
        <f>IF(AND(Data!$B15=DataOdafim_2!X$1,DataOdafim_2!$A17=Data!$A15),INT(Data!$H15/Data!$O$12),0)</f>
        <v>0</v>
      </c>
      <c r="Y17" s="66">
        <f>IF(AND(Data!$B15=DataOdafim_2!Y$1,DataOdafim_2!$A17=Data!$A15),INT(Data!$H15/Data!$O$12),0)</f>
        <v>0</v>
      </c>
      <c r="Z17" s="66">
        <f>IF(AND(Data!$B15=DataOdafim_2!Z$1,DataOdafim_2!$A17=Data!$A15),INT(Data!$H15/Data!$O$12),0)</f>
        <v>0</v>
      </c>
      <c r="AA17" s="66">
        <f>IF(AND(Data!$B15=DataOdafim_2!AA$1,DataOdafim_2!$A17=Data!$A15),INT(Data!$H15/Data!$O$12),0)</f>
        <v>0</v>
      </c>
      <c r="AB17" s="66">
        <f>IF(AND(Data!$B15=DataOdafim_2!AB$1,DataOdafim_2!$A17=Data!$A15),INT(Data!$H15/Data!$O$12),0)</f>
        <v>0</v>
      </c>
      <c r="AC17" s="66">
        <f>IF(AND(Data!$B15=DataOdafim_2!AC$1,DataOdafim_2!$A17=Data!$A15),INT(Data!$H15/Data!$O$12),0)</f>
        <v>0</v>
      </c>
      <c r="AD17" s="66">
        <f>IF(AND(Data!$B15=DataOdafim_2!AD$1,DataOdafim_2!$A17=Data!$A15),INT(Data!$H15/Data!$O$12),0)</f>
        <v>0</v>
      </c>
      <c r="AE17" s="66">
        <f>IF(AND(Data!$B15=DataOdafim_2!AE$1,DataOdafim_2!$A17=Data!$A15),INT(Data!$H15/Data!$O$12),0)</f>
        <v>0</v>
      </c>
      <c r="AF17" s="66">
        <f>IF(AND(Data!$B15=DataOdafim_2!AF$1,DataOdafim_2!$A17=Data!$A15),INT(Data!$H15/Data!$O$12),0)</f>
        <v>0</v>
      </c>
      <c r="AG17" s="66">
        <f>IF(AND(Data!$B15=DataOdafim_2!AG$1,DataOdafim_2!$A17=Data!$A15),INT(Data!$H15/Data!$O$12),0)</f>
        <v>0</v>
      </c>
      <c r="AH17" s="66">
        <f>IF(AND(Data!$B15=DataOdafim_2!AH$1,DataOdafim_2!$A17=Data!$A15),INT(Data!$H15/Data!$O$12),0)</f>
        <v>0</v>
      </c>
      <c r="AI17" s="66">
        <f>IF(AND(Data!$B15=DataOdafim_2!AI$1,DataOdafim_2!$A17=Data!$A15),INT(Data!$H15/Data!$O$12),0)</f>
        <v>0</v>
      </c>
      <c r="AJ17" s="66">
        <f>IF(AND(Data!$B15=DataOdafim_2!AJ$1,DataOdafim_2!$A17=Data!$A15),INT(Data!$H15/Data!$O$12),0)</f>
        <v>0</v>
      </c>
      <c r="AK17" s="66">
        <f>IF(AND(Data!$B15=DataOdafim_2!AK$1,DataOdafim_2!$A17=Data!$A15),INT(Data!$H15/Data!$O$12),0)</f>
        <v>0</v>
      </c>
      <c r="AL17" s="66">
        <f>IF(AND(Data!$B15=DataOdafim_2!AL$1,DataOdafim_2!$A17=Data!$A15),INT(Data!$H15/Data!$O$12),0)</f>
        <v>0</v>
      </c>
      <c r="AM17" s="66">
        <f>IF(AND(Data!$B15=DataOdafim_2!AM$1,DataOdafim_2!$A17=Data!$A15),INT(Data!$H15/Data!$O$12),0)</f>
        <v>0</v>
      </c>
      <c r="AN17" s="66">
        <f>IF(AND(Data!$B15=DataOdafim_2!AN$1,DataOdafim_2!$A17=Data!$A15),INT(Data!$H15/Data!$O$12),0)</f>
        <v>0</v>
      </c>
      <c r="AO17" s="66">
        <f>IF(AND(Data!$B15=DataOdafim_2!AO$1,DataOdafim_2!$A17=Data!$A15),INT(Data!$H15/Data!$O$12),0)</f>
        <v>0</v>
      </c>
      <c r="AP17" s="66">
        <f>IF(AND(Data!$B15=DataOdafim_2!AP$1,DataOdafim_2!$A17=Data!$A15),INT(Data!$H15/Data!$O$12),0)</f>
        <v>0</v>
      </c>
      <c r="AQ17" s="66">
        <f>IF(AND(Data!$B15=DataOdafim_2!AQ$1,DataOdafim_2!$A17=Data!$A15),INT(Data!$H15/Data!$O$12),0)</f>
        <v>0</v>
      </c>
      <c r="AR17" s="66">
        <f>IF(AND(Data!$B15=DataOdafim_2!AR$1,DataOdafim_2!$A17=Data!$A15),INT(Data!$H15/Data!$O$12),0)</f>
        <v>0</v>
      </c>
      <c r="AS17" s="66">
        <f>IF(AND(Data!$B15=DataOdafim_2!AS$1,DataOdafim_2!$A17=Data!$A15),INT(Data!$H15/Data!$O$12),0)</f>
        <v>0</v>
      </c>
      <c r="AT17" s="66">
        <f>IF(AND(Data!$B15=DataOdafim_2!AT$1,DataOdafim_2!$A17=Data!$A15),INT(Data!$H15/Data!$O$12),0)</f>
        <v>0</v>
      </c>
      <c r="AU17" s="66">
        <f>IF(AND(Data!$B15=DataOdafim_2!AU$1,DataOdafim_2!$A17=Data!$A15),INT(Data!$H15/Data!$O$12),0)</f>
        <v>0</v>
      </c>
      <c r="AV17" s="66">
        <f>IF(AND(Data!$B15=DataOdafim_2!AV$1,DataOdafim_2!$A17=Data!$A15),INT(Data!$H15/Data!$O$12),0)</f>
        <v>0</v>
      </c>
      <c r="AW17" s="66">
        <f>IF(AND(Data!$B15=DataOdafim_2!AW$1,DataOdafim_2!$A17=Data!$A15),INT(Data!$H15/Data!$O$12),0)</f>
        <v>0</v>
      </c>
      <c r="AX17" s="66">
        <f>IF(AND(Data!$B15=DataOdafim_2!AX$1,DataOdafim_2!$A17=Data!$A15),INT(Data!$H15/Data!$O$12),0)</f>
        <v>0</v>
      </c>
      <c r="AY17" s="66">
        <f>IF(AND(Data!$B15=DataOdafim_2!AY$1,DataOdafim_2!$A17=Data!$A15),INT(Data!$H15/Data!$O$12),0)</f>
        <v>0</v>
      </c>
      <c r="AZ17" s="66">
        <f>IF(AND(Data!$B15=DataOdafim_2!AZ$1,DataOdafim_2!$A17=Data!$A15),INT(Data!$H15/Data!$O$12),0)</f>
        <v>0</v>
      </c>
      <c r="BA17" s="66">
        <f>IF(AND(Data!$B15=DataOdafim_2!BA$1,DataOdafim_2!$A17=Data!$A15),INT(Data!$H15/Data!$O$12),0)</f>
        <v>0</v>
      </c>
      <c r="BB17" s="66">
        <f>IF(AND(Data!$B15=DataOdafim_2!BB$1,DataOdafim_2!$A17=Data!$A15),INT(Data!$H15/Data!$O$12),0)</f>
        <v>0</v>
      </c>
      <c r="BC17" s="66">
        <f>IF(AND(Data!$B15=DataOdafim_2!BC$1,DataOdafim_2!$A17=Data!$A15),INT(Data!$H15/Data!$O$12),0)</f>
        <v>0</v>
      </c>
      <c r="BD17" s="66">
        <f>IF(AND(Data!$B15=DataOdafim_2!BD$1,DataOdafim_2!$A17=Data!$A15),INT(Data!$H15/Data!$O$12),0)</f>
        <v>0</v>
      </c>
      <c r="BE17" s="66">
        <f>IF(AND(Data!$B15=DataOdafim_2!BE$1,DataOdafim_2!$A17=Data!$A15),INT(Data!$H15/Data!$O$12),0)</f>
        <v>0</v>
      </c>
      <c r="BF17" s="66">
        <f>IF(AND(Data!$B15=DataOdafim_2!BF$1,DataOdafim_2!$A17=Data!$A15),INT(Data!$H15/Data!$O$12),0)</f>
        <v>0</v>
      </c>
      <c r="BG17" s="66">
        <f>IF(AND(Data!$B15=DataOdafim_2!BG$1,DataOdafim_2!$A17=Data!$A15),INT(Data!$H15/Data!$O$12),0)</f>
        <v>0</v>
      </c>
      <c r="BH17" s="66">
        <f>IF(AND(Data!$B15=DataOdafim_2!BH$1,DataOdafim_2!$A17=Data!$A15),INT(Data!$H15/Data!$O$12),0)</f>
        <v>0</v>
      </c>
      <c r="BI17" s="66">
        <f>IF(AND(Data!$B15=DataOdafim_2!BI$1,DataOdafim_2!$A17=Data!$A15),INT(Data!$H15/Data!$O$12),0)</f>
        <v>0</v>
      </c>
      <c r="BJ17" s="66">
        <f>IF(AND(Data!$B15=DataOdafim_2!BJ$1,DataOdafim_2!$A17=Data!$A15),INT(Data!$H15/Data!$O$12),0)</f>
        <v>0</v>
      </c>
    </row>
    <row r="18" spans="1:62" ht="15" x14ac:dyDescent="0.25">
      <c r="A18" s="64">
        <v>15</v>
      </c>
      <c r="B18" s="64" t="str">
        <f>VLOOKUP(A18,Data!A:E,5,FALSE)</f>
        <v>ע.כלכלית</v>
      </c>
      <c r="C18" s="66">
        <f>IF(AND(Data!$B16=DataOdafim_2!C$1,DataOdafim_2!$A18=Data!$A16),INT(Data!$H16/Data!$O$12),0)</f>
        <v>0</v>
      </c>
      <c r="D18" s="66">
        <f>IF(AND(Data!$B16=DataOdafim_2!D$1,DataOdafim_2!$A18=Data!$A16),INT(Data!$H16/Data!$O$12),0)</f>
        <v>0</v>
      </c>
      <c r="E18" s="66">
        <f>IF(AND(Data!$B16=DataOdafim_2!E$1,DataOdafim_2!$A18=Data!$A16),INT(Data!$H16/Data!$O$12),0)</f>
        <v>0</v>
      </c>
      <c r="F18" s="66">
        <f>IF(AND(Data!$B16=DataOdafim_2!F$1,DataOdafim_2!$A18=Data!$A16),INT(Data!$H16/Data!$O$12),0)</f>
        <v>0</v>
      </c>
      <c r="G18" s="66">
        <f>IF(AND(Data!$B16=DataOdafim_2!G$1,DataOdafim_2!$A18=Data!$A16),INT(Data!$H16/Data!$O$12),0)</f>
        <v>0</v>
      </c>
      <c r="H18" s="66">
        <f>IF(AND(Data!$B16=DataOdafim_2!H$1,DataOdafim_2!$A18=Data!$A16),INT(Data!$H16/Data!$O$12),0)</f>
        <v>0</v>
      </c>
      <c r="I18" s="66">
        <f>IF(AND(Data!$B16=DataOdafim_2!I$1,DataOdafim_2!$A18=Data!$A16),INT(Data!$H16/Data!$O$12),0)</f>
        <v>0</v>
      </c>
      <c r="J18" s="66">
        <f>IF(AND(Data!$B16=DataOdafim_2!J$1,DataOdafim_2!$A18=Data!$A16),INT(Data!$H16/Data!$O$12),0)</f>
        <v>0</v>
      </c>
      <c r="K18" s="66">
        <f>IF(AND(Data!$B16=DataOdafim_2!K$1,DataOdafim_2!$A18=Data!$A16),INT(Data!$H16/Data!$O$12),0)</f>
        <v>0</v>
      </c>
      <c r="L18" s="66">
        <f>IF(AND(Data!$B16=DataOdafim_2!L$1,DataOdafim_2!$A18=Data!$A16),INT(Data!$H16/Data!$O$12),0)</f>
        <v>0</v>
      </c>
      <c r="M18" s="66">
        <f>IF(AND(Data!$B16=DataOdafim_2!M$1,DataOdafim_2!$A18=Data!$A16),INT(Data!$H16/Data!$O$12),0)</f>
        <v>0</v>
      </c>
      <c r="N18" s="66">
        <f>IF(AND(Data!$B16=DataOdafim_2!N$1,DataOdafim_2!$A18=Data!$A16),INT(Data!$H16/Data!$O$12),0)</f>
        <v>0</v>
      </c>
      <c r="O18" s="66">
        <f>IF(AND(Data!$B16=DataOdafim_2!O$1,DataOdafim_2!$A18=Data!$A16),INT(Data!$H16/Data!$O$12),0)</f>
        <v>0</v>
      </c>
      <c r="P18" s="66">
        <f>IF(AND(Data!$B16=DataOdafim_2!P$1,DataOdafim_2!$A18=Data!$A16),INT(Data!$H16/Data!$O$12),0)</f>
        <v>0</v>
      </c>
      <c r="Q18" s="66">
        <f>IF(AND(Data!$B16=DataOdafim_2!Q$1,DataOdafim_2!$A18=Data!$A16),INT(Data!$H16/Data!$O$12),0)</f>
        <v>0</v>
      </c>
      <c r="R18" s="66">
        <f>IF(AND(Data!$B16=DataOdafim_2!R$1,DataOdafim_2!$A18=Data!$A16),INT(Data!$H16/Data!$O$12),0)</f>
        <v>0</v>
      </c>
      <c r="S18" s="66">
        <f>IF(AND(Data!$B16=DataOdafim_2!S$1,DataOdafim_2!$A18=Data!$A16),INT(Data!$H16/Data!$O$12),0)</f>
        <v>0</v>
      </c>
      <c r="T18" s="66">
        <f>IF(AND(Data!$B16=DataOdafim_2!T$1,DataOdafim_2!$A18=Data!$A16),INT(Data!$H16/Data!$O$12),0)</f>
        <v>0</v>
      </c>
      <c r="U18" s="66">
        <f>IF(AND(Data!$B16=DataOdafim_2!U$1,DataOdafim_2!$A18=Data!$A16),INT(Data!$H16/Data!$O$12),0)</f>
        <v>0</v>
      </c>
      <c r="V18" s="66">
        <f>IF(AND(Data!$B16=DataOdafim_2!V$1,DataOdafim_2!$A18=Data!$A16),INT(Data!$H16/Data!$O$12),0)</f>
        <v>0</v>
      </c>
      <c r="W18" s="66">
        <f>IF(AND(Data!$B16=DataOdafim_2!W$1,DataOdafim_2!$A18=Data!$A16),INT(Data!$H16/Data!$O$12),0)</f>
        <v>0</v>
      </c>
      <c r="X18" s="66">
        <f>IF(AND(Data!$B16=DataOdafim_2!X$1,DataOdafim_2!$A18=Data!$A16),INT(Data!$H16/Data!$O$12),0)</f>
        <v>0</v>
      </c>
      <c r="Y18" s="66">
        <f>IF(AND(Data!$B16=DataOdafim_2!Y$1,DataOdafim_2!$A18=Data!$A16),INT(Data!$H16/Data!$O$12),0)</f>
        <v>0</v>
      </c>
      <c r="Z18" s="66">
        <f>IF(AND(Data!$B16=DataOdafim_2!Z$1,DataOdafim_2!$A18=Data!$A16),INT(Data!$H16/Data!$O$12),0)</f>
        <v>0</v>
      </c>
      <c r="AA18" s="66">
        <f>IF(AND(Data!$B16=DataOdafim_2!AA$1,DataOdafim_2!$A18=Data!$A16),INT(Data!$H16/Data!$O$12),0)</f>
        <v>0</v>
      </c>
      <c r="AB18" s="66">
        <f>IF(AND(Data!$B16=DataOdafim_2!AB$1,DataOdafim_2!$A18=Data!$A16),INT(Data!$H16/Data!$O$12),0)</f>
        <v>0</v>
      </c>
      <c r="AC18" s="66">
        <f>IF(AND(Data!$B16=DataOdafim_2!AC$1,DataOdafim_2!$A18=Data!$A16),INT(Data!$H16/Data!$O$12),0)</f>
        <v>0</v>
      </c>
      <c r="AD18" s="66">
        <f>IF(AND(Data!$B16=DataOdafim_2!AD$1,DataOdafim_2!$A18=Data!$A16),INT(Data!$H16/Data!$O$12),0)</f>
        <v>0</v>
      </c>
      <c r="AE18" s="66">
        <f>IF(AND(Data!$B16=DataOdafim_2!AE$1,DataOdafim_2!$A18=Data!$A16),INT(Data!$H16/Data!$O$12),0)</f>
        <v>0</v>
      </c>
      <c r="AF18" s="66">
        <f>IF(AND(Data!$B16=DataOdafim_2!AF$1,DataOdafim_2!$A18=Data!$A16),INT(Data!$H16/Data!$O$12),0)</f>
        <v>0</v>
      </c>
      <c r="AG18" s="66">
        <f>IF(AND(Data!$B16=DataOdafim_2!AG$1,DataOdafim_2!$A18=Data!$A16),INT(Data!$H16/Data!$O$12),0)</f>
        <v>0</v>
      </c>
      <c r="AH18" s="66">
        <f>IF(AND(Data!$B16=DataOdafim_2!AH$1,DataOdafim_2!$A18=Data!$A16),INT(Data!$H16/Data!$O$12),0)</f>
        <v>0</v>
      </c>
      <c r="AI18" s="66">
        <f>IF(AND(Data!$B16=DataOdafim_2!AI$1,DataOdafim_2!$A18=Data!$A16),INT(Data!$H16/Data!$O$12),0)</f>
        <v>0</v>
      </c>
      <c r="AJ18" s="66">
        <f>IF(AND(Data!$B16=DataOdafim_2!AJ$1,DataOdafim_2!$A18=Data!$A16),INT(Data!$H16/Data!$O$12),0)</f>
        <v>0</v>
      </c>
      <c r="AK18" s="66">
        <f>IF(AND(Data!$B16=DataOdafim_2!AK$1,DataOdafim_2!$A18=Data!$A16),INT(Data!$H16/Data!$O$12),0)</f>
        <v>0</v>
      </c>
      <c r="AL18" s="66">
        <f>IF(AND(Data!$B16=DataOdafim_2!AL$1,DataOdafim_2!$A18=Data!$A16),INT(Data!$H16/Data!$O$12),0)</f>
        <v>0</v>
      </c>
      <c r="AM18" s="66">
        <f>IF(AND(Data!$B16=DataOdafim_2!AM$1,DataOdafim_2!$A18=Data!$A16),INT(Data!$H16/Data!$O$12),0)</f>
        <v>0</v>
      </c>
      <c r="AN18" s="66">
        <f>IF(AND(Data!$B16=DataOdafim_2!AN$1,DataOdafim_2!$A18=Data!$A16),INT(Data!$H16/Data!$O$12),0)</f>
        <v>0</v>
      </c>
      <c r="AO18" s="66">
        <f>IF(AND(Data!$B16=DataOdafim_2!AO$1,DataOdafim_2!$A18=Data!$A16),INT(Data!$H16/Data!$O$12),0)</f>
        <v>0</v>
      </c>
      <c r="AP18" s="66">
        <f>IF(AND(Data!$B16=DataOdafim_2!AP$1,DataOdafim_2!$A18=Data!$A16),INT(Data!$H16/Data!$O$12),0)</f>
        <v>0</v>
      </c>
      <c r="AQ18" s="66">
        <f>IF(AND(Data!$B16=DataOdafim_2!AQ$1,DataOdafim_2!$A18=Data!$A16),INT(Data!$H16/Data!$O$12),0)</f>
        <v>0</v>
      </c>
      <c r="AR18" s="66">
        <f>IF(AND(Data!$B16=DataOdafim_2!AR$1,DataOdafim_2!$A18=Data!$A16),INT(Data!$H16/Data!$O$12),0)</f>
        <v>0</v>
      </c>
      <c r="AS18" s="66">
        <f>IF(AND(Data!$B16=DataOdafim_2!AS$1,DataOdafim_2!$A18=Data!$A16),INT(Data!$H16/Data!$O$12),0)</f>
        <v>0</v>
      </c>
      <c r="AT18" s="66">
        <f>IF(AND(Data!$B16=DataOdafim_2!AT$1,DataOdafim_2!$A18=Data!$A16),INT(Data!$H16/Data!$O$12),0)</f>
        <v>0</v>
      </c>
      <c r="AU18" s="66">
        <f>IF(AND(Data!$B16=DataOdafim_2!AU$1,DataOdafim_2!$A18=Data!$A16),INT(Data!$H16/Data!$O$12),0)</f>
        <v>0</v>
      </c>
      <c r="AV18" s="66">
        <f>IF(AND(Data!$B16=DataOdafim_2!AV$1,DataOdafim_2!$A18=Data!$A16),INT(Data!$H16/Data!$O$12),0)</f>
        <v>0</v>
      </c>
      <c r="AW18" s="66">
        <f>IF(AND(Data!$B16=DataOdafim_2!AW$1,DataOdafim_2!$A18=Data!$A16),INT(Data!$H16/Data!$O$12),0)</f>
        <v>0</v>
      </c>
      <c r="AX18" s="66">
        <f>IF(AND(Data!$B16=DataOdafim_2!AX$1,DataOdafim_2!$A18=Data!$A16),INT(Data!$H16/Data!$O$12),0)</f>
        <v>0</v>
      </c>
      <c r="AY18" s="66">
        <f>IF(AND(Data!$B16=DataOdafim_2!AY$1,DataOdafim_2!$A18=Data!$A16),INT(Data!$H16/Data!$O$12),0)</f>
        <v>0</v>
      </c>
      <c r="AZ18" s="66">
        <f>IF(AND(Data!$B16=DataOdafim_2!AZ$1,DataOdafim_2!$A18=Data!$A16),INT(Data!$H16/Data!$O$12),0)</f>
        <v>0</v>
      </c>
      <c r="BA18" s="66">
        <f>IF(AND(Data!$B16=DataOdafim_2!BA$1,DataOdafim_2!$A18=Data!$A16),INT(Data!$H16/Data!$O$12),0)</f>
        <v>0</v>
      </c>
      <c r="BB18" s="66">
        <f>IF(AND(Data!$B16=DataOdafim_2!BB$1,DataOdafim_2!$A18=Data!$A16),INT(Data!$H16/Data!$O$12),0)</f>
        <v>0</v>
      </c>
      <c r="BC18" s="66">
        <f>IF(AND(Data!$B16=DataOdafim_2!BC$1,DataOdafim_2!$A18=Data!$A16),INT(Data!$H16/Data!$O$12),0)</f>
        <v>0</v>
      </c>
      <c r="BD18" s="66">
        <f>IF(AND(Data!$B16=DataOdafim_2!BD$1,DataOdafim_2!$A18=Data!$A16),INT(Data!$H16/Data!$O$12),0)</f>
        <v>0</v>
      </c>
      <c r="BE18" s="66">
        <f>IF(AND(Data!$B16=DataOdafim_2!BE$1,DataOdafim_2!$A18=Data!$A16),INT(Data!$H16/Data!$O$12),0)</f>
        <v>0</v>
      </c>
      <c r="BF18" s="66">
        <f>IF(AND(Data!$B16=DataOdafim_2!BF$1,DataOdafim_2!$A18=Data!$A16),INT(Data!$H16/Data!$O$12),0)</f>
        <v>0</v>
      </c>
      <c r="BG18" s="66">
        <f>IF(AND(Data!$B16=DataOdafim_2!BG$1,DataOdafim_2!$A18=Data!$A16),INT(Data!$H16/Data!$O$12),0)</f>
        <v>0</v>
      </c>
      <c r="BH18" s="66">
        <f>IF(AND(Data!$B16=DataOdafim_2!BH$1,DataOdafim_2!$A18=Data!$A16),INT(Data!$H16/Data!$O$12),0)</f>
        <v>0</v>
      </c>
      <c r="BI18" s="66">
        <f>IF(AND(Data!$B16=DataOdafim_2!BI$1,DataOdafim_2!$A18=Data!$A16),INT(Data!$H16/Data!$O$12),0)</f>
        <v>0</v>
      </c>
      <c r="BJ18" s="66">
        <f>IF(AND(Data!$B16=DataOdafim_2!BJ$1,DataOdafim_2!$A18=Data!$A16),INT(Data!$H16/Data!$O$12),0)</f>
        <v>0</v>
      </c>
    </row>
    <row r="19" spans="1:62" ht="15" x14ac:dyDescent="0.25">
      <c r="A19" s="64">
        <v>16</v>
      </c>
      <c r="B19" s="64" t="str">
        <f>VLOOKUP(A19,Data!A:E,5,FALSE)</f>
        <v>צפון</v>
      </c>
      <c r="C19" s="66">
        <f>IF(AND(Data!$B17=DataOdafim_2!C$1,DataOdafim_2!$A19=Data!$A17),INT(Data!$H17/Data!$O$12),0)</f>
        <v>0</v>
      </c>
      <c r="D19" s="66">
        <f>IF(AND(Data!$B17=DataOdafim_2!D$1,DataOdafim_2!$A19=Data!$A17),INT(Data!$H17/Data!$O$12),0)</f>
        <v>0</v>
      </c>
      <c r="E19" s="66">
        <f>IF(AND(Data!$B17=DataOdafim_2!E$1,DataOdafim_2!$A19=Data!$A17),INT(Data!$H17/Data!$O$12),0)</f>
        <v>0</v>
      </c>
      <c r="F19" s="66">
        <f>IF(AND(Data!$B17=DataOdafim_2!F$1,DataOdafim_2!$A19=Data!$A17),INT(Data!$H17/Data!$O$12),0)</f>
        <v>0</v>
      </c>
      <c r="G19" s="66">
        <f>IF(AND(Data!$B17=DataOdafim_2!G$1,DataOdafim_2!$A19=Data!$A17),INT(Data!$H17/Data!$O$12),0)</f>
        <v>0</v>
      </c>
      <c r="H19" s="66">
        <f>IF(AND(Data!$B17=DataOdafim_2!H$1,DataOdafim_2!$A19=Data!$A17),INT(Data!$H17/Data!$O$12),0)</f>
        <v>0</v>
      </c>
      <c r="I19" s="66">
        <f>IF(AND(Data!$B17=DataOdafim_2!I$1,DataOdafim_2!$A19=Data!$A17),INT(Data!$H17/Data!$O$12),0)</f>
        <v>0</v>
      </c>
      <c r="J19" s="66">
        <f>IF(AND(Data!$B17=DataOdafim_2!J$1,DataOdafim_2!$A19=Data!$A17),INT(Data!$H17/Data!$O$12),0)</f>
        <v>0</v>
      </c>
      <c r="K19" s="66">
        <f>IF(AND(Data!$B17=DataOdafim_2!K$1,DataOdafim_2!$A19=Data!$A17),INT(Data!$H17/Data!$O$12),0)</f>
        <v>0</v>
      </c>
      <c r="L19" s="66">
        <f>IF(AND(Data!$B17=DataOdafim_2!L$1,DataOdafim_2!$A19=Data!$A17),INT(Data!$H17/Data!$O$12),0)</f>
        <v>0</v>
      </c>
      <c r="M19" s="66">
        <f>IF(AND(Data!$B17=DataOdafim_2!M$1,DataOdafim_2!$A19=Data!$A17),INT(Data!$H17/Data!$O$12),0)</f>
        <v>0</v>
      </c>
      <c r="N19" s="66">
        <f>IF(AND(Data!$B17=DataOdafim_2!N$1,DataOdafim_2!$A19=Data!$A17),INT(Data!$H17/Data!$O$12),0)</f>
        <v>0</v>
      </c>
      <c r="O19" s="66">
        <f>IF(AND(Data!$B17=DataOdafim_2!O$1,DataOdafim_2!$A19=Data!$A17),INT(Data!$H17/Data!$O$12),0)</f>
        <v>0</v>
      </c>
      <c r="P19" s="66">
        <f>IF(AND(Data!$B17=DataOdafim_2!P$1,DataOdafim_2!$A19=Data!$A17),INT(Data!$H17/Data!$O$12),0)</f>
        <v>0</v>
      </c>
      <c r="Q19" s="66">
        <f>IF(AND(Data!$B17=DataOdafim_2!Q$1,DataOdafim_2!$A19=Data!$A17),INT(Data!$H17/Data!$O$12),0)</f>
        <v>0</v>
      </c>
      <c r="R19" s="66">
        <f>IF(AND(Data!$B17=DataOdafim_2!R$1,DataOdafim_2!$A19=Data!$A17),INT(Data!$H17/Data!$O$12),0)</f>
        <v>0</v>
      </c>
      <c r="S19" s="66">
        <f>IF(AND(Data!$B17=DataOdafim_2!S$1,DataOdafim_2!$A19=Data!$A17),INT(Data!$H17/Data!$O$12),0)</f>
        <v>0</v>
      </c>
      <c r="T19" s="66">
        <f>IF(AND(Data!$B17=DataOdafim_2!T$1,DataOdafim_2!$A19=Data!$A17),INT(Data!$H17/Data!$O$12),0)</f>
        <v>0</v>
      </c>
      <c r="U19" s="66">
        <f>IF(AND(Data!$B17=DataOdafim_2!U$1,DataOdafim_2!$A19=Data!$A17),INT(Data!$H17/Data!$O$12),0)</f>
        <v>0</v>
      </c>
      <c r="V19" s="66">
        <f>IF(AND(Data!$B17=DataOdafim_2!V$1,DataOdafim_2!$A19=Data!$A17),INT(Data!$H17/Data!$O$12),0)</f>
        <v>0</v>
      </c>
      <c r="W19" s="66">
        <f>IF(AND(Data!$B17=DataOdafim_2!W$1,DataOdafim_2!$A19=Data!$A17),INT(Data!$H17/Data!$O$12),0)</f>
        <v>0</v>
      </c>
      <c r="X19" s="66">
        <f>IF(AND(Data!$B17=DataOdafim_2!X$1,DataOdafim_2!$A19=Data!$A17),INT(Data!$H17/Data!$O$12),0)</f>
        <v>0</v>
      </c>
      <c r="Y19" s="66">
        <f>IF(AND(Data!$B17=DataOdafim_2!Y$1,DataOdafim_2!$A19=Data!$A17),INT(Data!$H17/Data!$O$12),0)</f>
        <v>0</v>
      </c>
      <c r="Z19" s="66">
        <f>IF(AND(Data!$B17=DataOdafim_2!Z$1,DataOdafim_2!$A19=Data!$A17),INT(Data!$H17/Data!$O$12),0)</f>
        <v>0</v>
      </c>
      <c r="AA19" s="66">
        <f>IF(AND(Data!$B17=DataOdafim_2!AA$1,DataOdafim_2!$A19=Data!$A17),INT(Data!$H17/Data!$O$12),0)</f>
        <v>0</v>
      </c>
      <c r="AB19" s="66">
        <f>IF(AND(Data!$B17=DataOdafim_2!AB$1,DataOdafim_2!$A19=Data!$A17),INT(Data!$H17/Data!$O$12),0)</f>
        <v>0</v>
      </c>
      <c r="AC19" s="66">
        <f>IF(AND(Data!$B17=DataOdafim_2!AC$1,DataOdafim_2!$A19=Data!$A17),INT(Data!$H17/Data!$O$12),0)</f>
        <v>0</v>
      </c>
      <c r="AD19" s="66">
        <f>IF(AND(Data!$B17=DataOdafim_2!AD$1,DataOdafim_2!$A19=Data!$A17),INT(Data!$H17/Data!$O$12),0)</f>
        <v>0</v>
      </c>
      <c r="AE19" s="66">
        <f>IF(AND(Data!$B17=DataOdafim_2!AE$1,DataOdafim_2!$A19=Data!$A17),INT(Data!$H17/Data!$O$12),0)</f>
        <v>0</v>
      </c>
      <c r="AF19" s="66">
        <f>IF(AND(Data!$B17=DataOdafim_2!AF$1,DataOdafim_2!$A19=Data!$A17),INT(Data!$H17/Data!$O$12),0)</f>
        <v>0</v>
      </c>
      <c r="AG19" s="66">
        <f>IF(AND(Data!$B17=DataOdafim_2!AG$1,DataOdafim_2!$A19=Data!$A17),INT(Data!$H17/Data!$O$12),0)</f>
        <v>0</v>
      </c>
      <c r="AH19" s="66">
        <f>IF(AND(Data!$B17=DataOdafim_2!AH$1,DataOdafim_2!$A19=Data!$A17),INT(Data!$H17/Data!$O$12),0)</f>
        <v>0</v>
      </c>
      <c r="AI19" s="66">
        <f>IF(AND(Data!$B17=DataOdafim_2!AI$1,DataOdafim_2!$A19=Data!$A17),INT(Data!$H17/Data!$O$12),0)</f>
        <v>0</v>
      </c>
      <c r="AJ19" s="66">
        <f>IF(AND(Data!$B17=DataOdafim_2!AJ$1,DataOdafim_2!$A19=Data!$A17),INT(Data!$H17/Data!$O$12),0)</f>
        <v>0</v>
      </c>
      <c r="AK19" s="66">
        <f>IF(AND(Data!$B17=DataOdafim_2!AK$1,DataOdafim_2!$A19=Data!$A17),INT(Data!$H17/Data!$O$12),0)</f>
        <v>0</v>
      </c>
      <c r="AL19" s="66">
        <f>IF(AND(Data!$B17=DataOdafim_2!AL$1,DataOdafim_2!$A19=Data!$A17),INT(Data!$H17/Data!$O$12),0)</f>
        <v>0</v>
      </c>
      <c r="AM19" s="66">
        <f>IF(AND(Data!$B17=DataOdafim_2!AM$1,DataOdafim_2!$A19=Data!$A17),INT(Data!$H17/Data!$O$12),0)</f>
        <v>0</v>
      </c>
      <c r="AN19" s="66">
        <f>IF(AND(Data!$B17=DataOdafim_2!AN$1,DataOdafim_2!$A19=Data!$A17),INT(Data!$H17/Data!$O$12),0)</f>
        <v>0</v>
      </c>
      <c r="AO19" s="66">
        <f>IF(AND(Data!$B17=DataOdafim_2!AO$1,DataOdafim_2!$A19=Data!$A17),INT(Data!$H17/Data!$O$12),0)</f>
        <v>0</v>
      </c>
      <c r="AP19" s="66">
        <f>IF(AND(Data!$B17=DataOdafim_2!AP$1,DataOdafim_2!$A19=Data!$A17),INT(Data!$H17/Data!$O$12),0)</f>
        <v>0</v>
      </c>
      <c r="AQ19" s="66">
        <f>IF(AND(Data!$B17=DataOdafim_2!AQ$1,DataOdafim_2!$A19=Data!$A17),INT(Data!$H17/Data!$O$12),0)</f>
        <v>0</v>
      </c>
      <c r="AR19" s="66">
        <f>IF(AND(Data!$B17=DataOdafim_2!AR$1,DataOdafim_2!$A19=Data!$A17),INT(Data!$H17/Data!$O$12),0)</f>
        <v>0</v>
      </c>
      <c r="AS19" s="66">
        <f>IF(AND(Data!$B17=DataOdafim_2!AS$1,DataOdafim_2!$A19=Data!$A17),INT(Data!$H17/Data!$O$12),0)</f>
        <v>0</v>
      </c>
      <c r="AT19" s="66">
        <f>IF(AND(Data!$B17=DataOdafim_2!AT$1,DataOdafim_2!$A19=Data!$A17),INT(Data!$H17/Data!$O$12),0)</f>
        <v>0</v>
      </c>
      <c r="AU19" s="66">
        <f>IF(AND(Data!$B17=DataOdafim_2!AU$1,DataOdafim_2!$A19=Data!$A17),INT(Data!$H17/Data!$O$12),0)</f>
        <v>0</v>
      </c>
      <c r="AV19" s="66">
        <f>IF(AND(Data!$B17=DataOdafim_2!AV$1,DataOdafim_2!$A19=Data!$A17),INT(Data!$H17/Data!$O$12),0)</f>
        <v>0</v>
      </c>
      <c r="AW19" s="66">
        <f>IF(AND(Data!$B17=DataOdafim_2!AW$1,DataOdafim_2!$A19=Data!$A17),INT(Data!$H17/Data!$O$12),0)</f>
        <v>0</v>
      </c>
      <c r="AX19" s="66">
        <f>IF(AND(Data!$B17=DataOdafim_2!AX$1,DataOdafim_2!$A19=Data!$A17),INT(Data!$H17/Data!$O$12),0)</f>
        <v>0</v>
      </c>
      <c r="AY19" s="66">
        <f>IF(AND(Data!$B17=DataOdafim_2!AY$1,DataOdafim_2!$A19=Data!$A17),INT(Data!$H17/Data!$O$12),0)</f>
        <v>0</v>
      </c>
      <c r="AZ19" s="66">
        <f>IF(AND(Data!$B17=DataOdafim_2!AZ$1,DataOdafim_2!$A19=Data!$A17),INT(Data!$H17/Data!$O$12),0)</f>
        <v>0</v>
      </c>
      <c r="BA19" s="66">
        <f>IF(AND(Data!$B17=DataOdafim_2!BA$1,DataOdafim_2!$A19=Data!$A17),INT(Data!$H17/Data!$O$12),0)</f>
        <v>0</v>
      </c>
      <c r="BB19" s="66">
        <f>IF(AND(Data!$B17=DataOdafim_2!BB$1,DataOdafim_2!$A19=Data!$A17),INT(Data!$H17/Data!$O$12),0)</f>
        <v>0</v>
      </c>
      <c r="BC19" s="66">
        <f>IF(AND(Data!$B17=DataOdafim_2!BC$1,DataOdafim_2!$A19=Data!$A17),INT(Data!$H17/Data!$O$12),0)</f>
        <v>0</v>
      </c>
      <c r="BD19" s="66">
        <f>IF(AND(Data!$B17=DataOdafim_2!BD$1,DataOdafim_2!$A19=Data!$A17),INT(Data!$H17/Data!$O$12),0)</f>
        <v>0</v>
      </c>
      <c r="BE19" s="66">
        <f>IF(AND(Data!$B17=DataOdafim_2!BE$1,DataOdafim_2!$A19=Data!$A17),INT(Data!$H17/Data!$O$12),0)</f>
        <v>0</v>
      </c>
      <c r="BF19" s="66">
        <f>IF(AND(Data!$B17=DataOdafim_2!BF$1,DataOdafim_2!$A19=Data!$A17),INT(Data!$H17/Data!$O$12),0)</f>
        <v>0</v>
      </c>
      <c r="BG19" s="66">
        <f>IF(AND(Data!$B17=DataOdafim_2!BG$1,DataOdafim_2!$A19=Data!$A17),INT(Data!$H17/Data!$O$12),0)</f>
        <v>0</v>
      </c>
      <c r="BH19" s="66">
        <f>IF(AND(Data!$B17=DataOdafim_2!BH$1,DataOdafim_2!$A19=Data!$A17),INT(Data!$H17/Data!$O$12),0)</f>
        <v>0</v>
      </c>
      <c r="BI19" s="66">
        <f>IF(AND(Data!$B17=DataOdafim_2!BI$1,DataOdafim_2!$A19=Data!$A17),INT(Data!$H17/Data!$O$12),0)</f>
        <v>0</v>
      </c>
      <c r="BJ19" s="66">
        <f>IF(AND(Data!$B17=DataOdafim_2!BJ$1,DataOdafim_2!$A19=Data!$A17),INT(Data!$H17/Data!$O$12),0)</f>
        <v>0</v>
      </c>
    </row>
    <row r="20" spans="1:62" ht="15" x14ac:dyDescent="0.25">
      <c r="A20" s="64">
        <v>17</v>
      </c>
      <c r="B20" s="64" t="str">
        <f>VLOOKUP(A20,Data!A:E,5,FALSE)</f>
        <v>פיראטים</v>
      </c>
      <c r="C20" s="66">
        <f>IF(AND(Data!$B18=DataOdafim_2!C$1,DataOdafim_2!$A20=Data!$A18),INT(Data!$H18/Data!$O$12),0)</f>
        <v>0</v>
      </c>
      <c r="D20" s="66">
        <f>IF(AND(Data!$B18=DataOdafim_2!D$1,DataOdafim_2!$A20=Data!$A18),INT(Data!$H18/Data!$O$12),0)</f>
        <v>0</v>
      </c>
      <c r="E20" s="66">
        <f>IF(AND(Data!$B18=DataOdafim_2!E$1,DataOdafim_2!$A20=Data!$A18),INT(Data!$H18/Data!$O$12),0)</f>
        <v>0</v>
      </c>
      <c r="F20" s="66">
        <f>IF(AND(Data!$B18=DataOdafim_2!F$1,DataOdafim_2!$A20=Data!$A18),INT(Data!$H18/Data!$O$12),0)</f>
        <v>0</v>
      </c>
      <c r="G20" s="66">
        <f>IF(AND(Data!$B18=DataOdafim_2!G$1,DataOdafim_2!$A20=Data!$A18),INT(Data!$H18/Data!$O$12),0)</f>
        <v>0</v>
      </c>
      <c r="H20" s="66">
        <f>IF(AND(Data!$B18=DataOdafim_2!H$1,DataOdafim_2!$A20=Data!$A18),INT(Data!$H18/Data!$O$12),0)</f>
        <v>0</v>
      </c>
      <c r="I20" s="66">
        <f>IF(AND(Data!$B18=DataOdafim_2!I$1,DataOdafim_2!$A20=Data!$A18),INT(Data!$H18/Data!$O$12),0)</f>
        <v>0</v>
      </c>
      <c r="J20" s="66">
        <f>IF(AND(Data!$B18=DataOdafim_2!J$1,DataOdafim_2!$A20=Data!$A18),INT(Data!$H18/Data!$O$12),0)</f>
        <v>0</v>
      </c>
      <c r="K20" s="66">
        <f>IF(AND(Data!$B18=DataOdafim_2!K$1,DataOdafim_2!$A20=Data!$A18),INT(Data!$H18/Data!$O$12),0)</f>
        <v>0</v>
      </c>
      <c r="L20" s="66">
        <f>IF(AND(Data!$B18=DataOdafim_2!L$1,DataOdafim_2!$A20=Data!$A18),INT(Data!$H18/Data!$O$12),0)</f>
        <v>0</v>
      </c>
      <c r="M20" s="66">
        <f>IF(AND(Data!$B18=DataOdafim_2!M$1,DataOdafim_2!$A20=Data!$A18),INT(Data!$H18/Data!$O$12),0)</f>
        <v>0</v>
      </c>
      <c r="N20" s="66">
        <f>IF(AND(Data!$B18=DataOdafim_2!N$1,DataOdafim_2!$A20=Data!$A18),INT(Data!$H18/Data!$O$12),0)</f>
        <v>0</v>
      </c>
      <c r="O20" s="66">
        <f>IF(AND(Data!$B18=DataOdafim_2!O$1,DataOdafim_2!$A20=Data!$A18),INT(Data!$H18/Data!$O$12),0)</f>
        <v>0</v>
      </c>
      <c r="P20" s="66">
        <f>IF(AND(Data!$B18=DataOdafim_2!P$1,DataOdafim_2!$A20=Data!$A18),INT(Data!$H18/Data!$O$12),0)</f>
        <v>0</v>
      </c>
      <c r="Q20" s="66">
        <f>IF(AND(Data!$B18=DataOdafim_2!Q$1,DataOdafim_2!$A20=Data!$A18),INT(Data!$H18/Data!$O$12),0)</f>
        <v>0</v>
      </c>
      <c r="R20" s="66">
        <f>IF(AND(Data!$B18=DataOdafim_2!R$1,DataOdafim_2!$A20=Data!$A18),INT(Data!$H18/Data!$O$12),0)</f>
        <v>0</v>
      </c>
      <c r="S20" s="66">
        <f>IF(AND(Data!$B18=DataOdafim_2!S$1,DataOdafim_2!$A20=Data!$A18),INT(Data!$H18/Data!$O$12),0)</f>
        <v>0</v>
      </c>
      <c r="T20" s="66">
        <f>IF(AND(Data!$B18=DataOdafim_2!T$1,DataOdafim_2!$A20=Data!$A18),INT(Data!$H18/Data!$O$12),0)</f>
        <v>0</v>
      </c>
      <c r="U20" s="66">
        <f>IF(AND(Data!$B18=DataOdafim_2!U$1,DataOdafim_2!$A20=Data!$A18),INT(Data!$H18/Data!$O$12),0)</f>
        <v>0</v>
      </c>
      <c r="V20" s="66">
        <f>IF(AND(Data!$B18=DataOdafim_2!V$1,DataOdafim_2!$A20=Data!$A18),INT(Data!$H18/Data!$O$12),0)</f>
        <v>0</v>
      </c>
      <c r="W20" s="66">
        <f>IF(AND(Data!$B18=DataOdafim_2!W$1,DataOdafim_2!$A20=Data!$A18),INT(Data!$H18/Data!$O$12),0)</f>
        <v>0</v>
      </c>
      <c r="X20" s="66">
        <f>IF(AND(Data!$B18=DataOdafim_2!X$1,DataOdafim_2!$A20=Data!$A18),INT(Data!$H18/Data!$O$12),0)</f>
        <v>0</v>
      </c>
      <c r="Y20" s="66">
        <f>IF(AND(Data!$B18=DataOdafim_2!Y$1,DataOdafim_2!$A20=Data!$A18),INT(Data!$H18/Data!$O$12),0)</f>
        <v>0</v>
      </c>
      <c r="Z20" s="66">
        <f>IF(AND(Data!$B18=DataOdafim_2!Z$1,DataOdafim_2!$A20=Data!$A18),INT(Data!$H18/Data!$O$12),0)</f>
        <v>0</v>
      </c>
      <c r="AA20" s="66">
        <f>IF(AND(Data!$B18=DataOdafim_2!AA$1,DataOdafim_2!$A20=Data!$A18),INT(Data!$H18/Data!$O$12),0)</f>
        <v>0</v>
      </c>
      <c r="AB20" s="66">
        <f>IF(AND(Data!$B18=DataOdafim_2!AB$1,DataOdafim_2!$A20=Data!$A18),INT(Data!$H18/Data!$O$12),0)</f>
        <v>0</v>
      </c>
      <c r="AC20" s="66">
        <f>IF(AND(Data!$B18=DataOdafim_2!AC$1,DataOdafim_2!$A20=Data!$A18),INT(Data!$H18/Data!$O$12),0)</f>
        <v>0</v>
      </c>
      <c r="AD20" s="66">
        <f>IF(AND(Data!$B18=DataOdafim_2!AD$1,DataOdafim_2!$A20=Data!$A18),INT(Data!$H18/Data!$O$12),0)</f>
        <v>0</v>
      </c>
      <c r="AE20" s="66">
        <f>IF(AND(Data!$B18=DataOdafim_2!AE$1,DataOdafim_2!$A20=Data!$A18),INT(Data!$H18/Data!$O$12),0)</f>
        <v>0</v>
      </c>
      <c r="AF20" s="66">
        <f>IF(AND(Data!$B18=DataOdafim_2!AF$1,DataOdafim_2!$A20=Data!$A18),INT(Data!$H18/Data!$O$12),0)</f>
        <v>0</v>
      </c>
      <c r="AG20" s="66">
        <f>IF(AND(Data!$B18=DataOdafim_2!AG$1,DataOdafim_2!$A20=Data!$A18),INT(Data!$H18/Data!$O$12),0)</f>
        <v>0</v>
      </c>
      <c r="AH20" s="66">
        <f>IF(AND(Data!$B18=DataOdafim_2!AH$1,DataOdafim_2!$A20=Data!$A18),INT(Data!$H18/Data!$O$12),0)</f>
        <v>0</v>
      </c>
      <c r="AI20" s="66">
        <f>IF(AND(Data!$B18=DataOdafim_2!AI$1,DataOdafim_2!$A20=Data!$A18),INT(Data!$H18/Data!$O$12),0)</f>
        <v>0</v>
      </c>
      <c r="AJ20" s="66">
        <f>IF(AND(Data!$B18=DataOdafim_2!AJ$1,DataOdafim_2!$A20=Data!$A18),INT(Data!$H18/Data!$O$12),0)</f>
        <v>0</v>
      </c>
      <c r="AK20" s="66">
        <f>IF(AND(Data!$B18=DataOdafim_2!AK$1,DataOdafim_2!$A20=Data!$A18),INT(Data!$H18/Data!$O$12),0)</f>
        <v>0</v>
      </c>
      <c r="AL20" s="66">
        <f>IF(AND(Data!$B18=DataOdafim_2!AL$1,DataOdafim_2!$A20=Data!$A18),INT(Data!$H18/Data!$O$12),0)</f>
        <v>0</v>
      </c>
      <c r="AM20" s="66">
        <f>IF(AND(Data!$B18=DataOdafim_2!AM$1,DataOdafim_2!$A20=Data!$A18),INT(Data!$H18/Data!$O$12),0)</f>
        <v>0</v>
      </c>
      <c r="AN20" s="66">
        <f>IF(AND(Data!$B18=DataOdafim_2!AN$1,DataOdafim_2!$A20=Data!$A18),INT(Data!$H18/Data!$O$12),0)</f>
        <v>0</v>
      </c>
      <c r="AO20" s="66">
        <f>IF(AND(Data!$B18=DataOdafim_2!AO$1,DataOdafim_2!$A20=Data!$A18),INT(Data!$H18/Data!$O$12),0)</f>
        <v>0</v>
      </c>
      <c r="AP20" s="66">
        <f>IF(AND(Data!$B18=DataOdafim_2!AP$1,DataOdafim_2!$A20=Data!$A18),INT(Data!$H18/Data!$O$12),0)</f>
        <v>0</v>
      </c>
      <c r="AQ20" s="66">
        <f>IF(AND(Data!$B18=DataOdafim_2!AQ$1,DataOdafim_2!$A20=Data!$A18),INT(Data!$H18/Data!$O$12),0)</f>
        <v>0</v>
      </c>
      <c r="AR20" s="66">
        <f>IF(AND(Data!$B18=DataOdafim_2!AR$1,DataOdafim_2!$A20=Data!$A18),INT(Data!$H18/Data!$O$12),0)</f>
        <v>0</v>
      </c>
      <c r="AS20" s="66">
        <f>IF(AND(Data!$B18=DataOdafim_2!AS$1,DataOdafim_2!$A20=Data!$A18),INT(Data!$H18/Data!$O$12),0)</f>
        <v>0</v>
      </c>
      <c r="AT20" s="66">
        <f>IF(AND(Data!$B18=DataOdafim_2!AT$1,DataOdafim_2!$A20=Data!$A18),INT(Data!$H18/Data!$O$12),0)</f>
        <v>0</v>
      </c>
      <c r="AU20" s="66">
        <f>IF(AND(Data!$B18=DataOdafim_2!AU$1,DataOdafim_2!$A20=Data!$A18),INT(Data!$H18/Data!$O$12),0)</f>
        <v>0</v>
      </c>
      <c r="AV20" s="66">
        <f>IF(AND(Data!$B18=DataOdafim_2!AV$1,DataOdafim_2!$A20=Data!$A18),INT(Data!$H18/Data!$O$12),0)</f>
        <v>0</v>
      </c>
      <c r="AW20" s="66">
        <f>IF(AND(Data!$B18=DataOdafim_2!AW$1,DataOdafim_2!$A20=Data!$A18),INT(Data!$H18/Data!$O$12),0)</f>
        <v>0</v>
      </c>
      <c r="AX20" s="66">
        <f>IF(AND(Data!$B18=DataOdafim_2!AX$1,DataOdafim_2!$A20=Data!$A18),INT(Data!$H18/Data!$O$12),0)</f>
        <v>0</v>
      </c>
      <c r="AY20" s="66">
        <f>IF(AND(Data!$B18=DataOdafim_2!AY$1,DataOdafim_2!$A20=Data!$A18),INT(Data!$H18/Data!$O$12),0)</f>
        <v>0</v>
      </c>
      <c r="AZ20" s="66">
        <f>IF(AND(Data!$B18=DataOdafim_2!AZ$1,DataOdafim_2!$A20=Data!$A18),INT(Data!$H18/Data!$O$12),0)</f>
        <v>0</v>
      </c>
      <c r="BA20" s="66">
        <f>IF(AND(Data!$B18=DataOdafim_2!BA$1,DataOdafim_2!$A20=Data!$A18),INT(Data!$H18/Data!$O$12),0)</f>
        <v>0</v>
      </c>
      <c r="BB20" s="66">
        <f>IF(AND(Data!$B18=DataOdafim_2!BB$1,DataOdafim_2!$A20=Data!$A18),INT(Data!$H18/Data!$O$12),0)</f>
        <v>0</v>
      </c>
      <c r="BC20" s="66">
        <f>IF(AND(Data!$B18=DataOdafim_2!BC$1,DataOdafim_2!$A20=Data!$A18),INT(Data!$H18/Data!$O$12),0)</f>
        <v>0</v>
      </c>
      <c r="BD20" s="66">
        <f>IF(AND(Data!$B18=DataOdafim_2!BD$1,DataOdafim_2!$A20=Data!$A18),INT(Data!$H18/Data!$O$12),0)</f>
        <v>0</v>
      </c>
      <c r="BE20" s="66">
        <f>IF(AND(Data!$B18=DataOdafim_2!BE$1,DataOdafim_2!$A20=Data!$A18),INT(Data!$H18/Data!$O$12),0)</f>
        <v>0</v>
      </c>
      <c r="BF20" s="66">
        <f>IF(AND(Data!$B18=DataOdafim_2!BF$1,DataOdafim_2!$A20=Data!$A18),INT(Data!$H18/Data!$O$12),0)</f>
        <v>0</v>
      </c>
      <c r="BG20" s="66">
        <f>IF(AND(Data!$B18=DataOdafim_2!BG$1,DataOdafim_2!$A20=Data!$A18),INT(Data!$H18/Data!$O$12),0)</f>
        <v>0</v>
      </c>
      <c r="BH20" s="66">
        <f>IF(AND(Data!$B18=DataOdafim_2!BH$1,DataOdafim_2!$A20=Data!$A18),INT(Data!$H18/Data!$O$12),0)</f>
        <v>0</v>
      </c>
      <c r="BI20" s="66">
        <f>IF(AND(Data!$B18=DataOdafim_2!BI$1,DataOdafim_2!$A20=Data!$A18),INT(Data!$H18/Data!$O$12),0)</f>
        <v>0</v>
      </c>
      <c r="BJ20" s="66">
        <f>IF(AND(Data!$B18=DataOdafim_2!BJ$1,DataOdafim_2!$A20=Data!$A18),INT(Data!$H18/Data!$O$12),0)</f>
        <v>0</v>
      </c>
    </row>
    <row r="21" spans="1:62" ht="15" x14ac:dyDescent="0.25">
      <c r="A21" s="64">
        <v>18</v>
      </c>
      <c r="B21" s="64" t="str">
        <f>VLOOKUP(A21,Data!A:E,5,FALSE)</f>
        <v>ח.בכבוד</v>
      </c>
      <c r="C21" s="66">
        <f>IF(AND(Data!$B19=DataOdafim_2!C$1,DataOdafim_2!$A21=Data!$A19),INT(Data!$H19/Data!$O$12),0)</f>
        <v>0</v>
      </c>
      <c r="D21" s="66">
        <f>IF(AND(Data!$B19=DataOdafim_2!D$1,DataOdafim_2!$A21=Data!$A19),INT(Data!$H19/Data!$O$12),0)</f>
        <v>0</v>
      </c>
      <c r="E21" s="66">
        <f>IF(AND(Data!$B19=DataOdafim_2!E$1,DataOdafim_2!$A21=Data!$A19),INT(Data!$H19/Data!$O$12),0)</f>
        <v>0</v>
      </c>
      <c r="F21" s="66">
        <f>IF(AND(Data!$B19=DataOdafim_2!F$1,DataOdafim_2!$A21=Data!$A19),INT(Data!$H19/Data!$O$12),0)</f>
        <v>0</v>
      </c>
      <c r="G21" s="66">
        <f>IF(AND(Data!$B19=DataOdafim_2!G$1,DataOdafim_2!$A21=Data!$A19),INT(Data!$H19/Data!$O$12),0)</f>
        <v>0</v>
      </c>
      <c r="H21" s="66">
        <f>IF(AND(Data!$B19=DataOdafim_2!H$1,DataOdafim_2!$A21=Data!$A19),INT(Data!$H19/Data!$O$12),0)</f>
        <v>0</v>
      </c>
      <c r="I21" s="66">
        <f>IF(AND(Data!$B19=DataOdafim_2!I$1,DataOdafim_2!$A21=Data!$A19),INT(Data!$H19/Data!$O$12),0)</f>
        <v>0</v>
      </c>
      <c r="J21" s="66">
        <f>IF(AND(Data!$B19=DataOdafim_2!J$1,DataOdafim_2!$A21=Data!$A19),INT(Data!$H19/Data!$O$12),0)</f>
        <v>0</v>
      </c>
      <c r="K21" s="66">
        <f>IF(AND(Data!$B19=DataOdafim_2!K$1,DataOdafim_2!$A21=Data!$A19),INT(Data!$H19/Data!$O$12),0)</f>
        <v>0</v>
      </c>
      <c r="L21" s="66">
        <f>IF(AND(Data!$B19=DataOdafim_2!L$1,DataOdafim_2!$A21=Data!$A19),INT(Data!$H19/Data!$O$12),0)</f>
        <v>0</v>
      </c>
      <c r="M21" s="66">
        <f>IF(AND(Data!$B19=DataOdafim_2!M$1,DataOdafim_2!$A21=Data!$A19),INT(Data!$H19/Data!$O$12),0)</f>
        <v>0</v>
      </c>
      <c r="N21" s="66">
        <f>IF(AND(Data!$B19=DataOdafim_2!N$1,DataOdafim_2!$A21=Data!$A19),INT(Data!$H19/Data!$O$12),0)</f>
        <v>0</v>
      </c>
      <c r="O21" s="66">
        <f>IF(AND(Data!$B19=DataOdafim_2!O$1,DataOdafim_2!$A21=Data!$A19),INT(Data!$H19/Data!$O$12),0)</f>
        <v>0</v>
      </c>
      <c r="P21" s="66">
        <f>IF(AND(Data!$B19=DataOdafim_2!P$1,DataOdafim_2!$A21=Data!$A19),INT(Data!$H19/Data!$O$12),0)</f>
        <v>0</v>
      </c>
      <c r="Q21" s="66">
        <f>IF(AND(Data!$B19=DataOdafim_2!Q$1,DataOdafim_2!$A21=Data!$A19),INT(Data!$H19/Data!$O$12),0)</f>
        <v>0</v>
      </c>
      <c r="R21" s="66">
        <f>IF(AND(Data!$B19=DataOdafim_2!R$1,DataOdafim_2!$A21=Data!$A19),INT(Data!$H19/Data!$O$12),0)</f>
        <v>0</v>
      </c>
      <c r="S21" s="66">
        <f>IF(AND(Data!$B19=DataOdafim_2!S$1,DataOdafim_2!$A21=Data!$A19),INT(Data!$H19/Data!$O$12),0)</f>
        <v>0</v>
      </c>
      <c r="T21" s="66">
        <f>IF(AND(Data!$B19=DataOdafim_2!T$1,DataOdafim_2!$A21=Data!$A19),INT(Data!$H19/Data!$O$12),0)</f>
        <v>0</v>
      </c>
      <c r="U21" s="66">
        <f>IF(AND(Data!$B19=DataOdafim_2!U$1,DataOdafim_2!$A21=Data!$A19),INT(Data!$H19/Data!$O$12),0)</f>
        <v>0</v>
      </c>
      <c r="V21" s="66">
        <f>IF(AND(Data!$B19=DataOdafim_2!V$1,DataOdafim_2!$A21=Data!$A19),INT(Data!$H19/Data!$O$12),0)</f>
        <v>0</v>
      </c>
      <c r="W21" s="66">
        <f>IF(AND(Data!$B19=DataOdafim_2!W$1,DataOdafim_2!$A21=Data!$A19),INT(Data!$H19/Data!$O$12),0)</f>
        <v>0</v>
      </c>
      <c r="X21" s="66">
        <f>IF(AND(Data!$B19=DataOdafim_2!X$1,DataOdafim_2!$A21=Data!$A19),INT(Data!$H19/Data!$O$12),0)</f>
        <v>0</v>
      </c>
      <c r="Y21" s="66">
        <f>IF(AND(Data!$B19=DataOdafim_2!Y$1,DataOdafim_2!$A21=Data!$A19),INT(Data!$H19/Data!$O$12),0)</f>
        <v>0</v>
      </c>
      <c r="Z21" s="66">
        <f>IF(AND(Data!$B19=DataOdafim_2!Z$1,DataOdafim_2!$A21=Data!$A19),INT(Data!$H19/Data!$O$12),0)</f>
        <v>0</v>
      </c>
      <c r="AA21" s="66">
        <f>IF(AND(Data!$B19=DataOdafim_2!AA$1,DataOdafim_2!$A21=Data!$A19),INT(Data!$H19/Data!$O$12),0)</f>
        <v>0</v>
      </c>
      <c r="AB21" s="66">
        <f>IF(AND(Data!$B19=DataOdafim_2!AB$1,DataOdafim_2!$A21=Data!$A19),INT(Data!$H19/Data!$O$12),0)</f>
        <v>0</v>
      </c>
      <c r="AC21" s="66">
        <f>IF(AND(Data!$B19=DataOdafim_2!AC$1,DataOdafim_2!$A21=Data!$A19),INT(Data!$H19/Data!$O$12),0)</f>
        <v>0</v>
      </c>
      <c r="AD21" s="66">
        <f>IF(AND(Data!$B19=DataOdafim_2!AD$1,DataOdafim_2!$A21=Data!$A19),INT(Data!$H19/Data!$O$12),0)</f>
        <v>0</v>
      </c>
      <c r="AE21" s="66">
        <f>IF(AND(Data!$B19=DataOdafim_2!AE$1,DataOdafim_2!$A21=Data!$A19),INT(Data!$H19/Data!$O$12),0)</f>
        <v>0</v>
      </c>
      <c r="AF21" s="66">
        <f>IF(AND(Data!$B19=DataOdafim_2!AF$1,DataOdafim_2!$A21=Data!$A19),INT(Data!$H19/Data!$O$12),0)</f>
        <v>0</v>
      </c>
      <c r="AG21" s="66">
        <f>IF(AND(Data!$B19=DataOdafim_2!AG$1,DataOdafim_2!$A21=Data!$A19),INT(Data!$H19/Data!$O$12),0)</f>
        <v>0</v>
      </c>
      <c r="AH21" s="66">
        <f>IF(AND(Data!$B19=DataOdafim_2!AH$1,DataOdafim_2!$A21=Data!$A19),INT(Data!$H19/Data!$O$12),0)</f>
        <v>0</v>
      </c>
      <c r="AI21" s="66">
        <f>IF(AND(Data!$B19=DataOdafim_2!AI$1,DataOdafim_2!$A21=Data!$A19),INT(Data!$H19/Data!$O$12),0)</f>
        <v>0</v>
      </c>
      <c r="AJ21" s="66">
        <f>IF(AND(Data!$B19=DataOdafim_2!AJ$1,DataOdafim_2!$A21=Data!$A19),INT(Data!$H19/Data!$O$12),0)</f>
        <v>0</v>
      </c>
      <c r="AK21" s="66">
        <f>IF(AND(Data!$B19=DataOdafim_2!AK$1,DataOdafim_2!$A21=Data!$A19),INT(Data!$H19/Data!$O$12),0)</f>
        <v>0</v>
      </c>
      <c r="AL21" s="66">
        <f>IF(AND(Data!$B19=DataOdafim_2!AL$1,DataOdafim_2!$A21=Data!$A19),INT(Data!$H19/Data!$O$12),0)</f>
        <v>0</v>
      </c>
      <c r="AM21" s="66">
        <f>IF(AND(Data!$B19=DataOdafim_2!AM$1,DataOdafim_2!$A21=Data!$A19),INT(Data!$H19/Data!$O$12),0)</f>
        <v>0</v>
      </c>
      <c r="AN21" s="66">
        <f>IF(AND(Data!$B19=DataOdafim_2!AN$1,DataOdafim_2!$A21=Data!$A19),INT(Data!$H19/Data!$O$12),0)</f>
        <v>0</v>
      </c>
      <c r="AO21" s="66">
        <f>IF(AND(Data!$B19=DataOdafim_2!AO$1,DataOdafim_2!$A21=Data!$A19),INT(Data!$H19/Data!$O$12),0)</f>
        <v>0</v>
      </c>
      <c r="AP21" s="66">
        <f>IF(AND(Data!$B19=DataOdafim_2!AP$1,DataOdafim_2!$A21=Data!$A19),INT(Data!$H19/Data!$O$12),0)</f>
        <v>0</v>
      </c>
      <c r="AQ21" s="66">
        <f>IF(AND(Data!$B19=DataOdafim_2!AQ$1,DataOdafim_2!$A21=Data!$A19),INT(Data!$H19/Data!$O$12),0)</f>
        <v>0</v>
      </c>
      <c r="AR21" s="66">
        <f>IF(AND(Data!$B19=DataOdafim_2!AR$1,DataOdafim_2!$A21=Data!$A19),INT(Data!$H19/Data!$O$12),0)</f>
        <v>0</v>
      </c>
      <c r="AS21" s="66">
        <f>IF(AND(Data!$B19=DataOdafim_2!AS$1,DataOdafim_2!$A21=Data!$A19),INT(Data!$H19/Data!$O$12),0)</f>
        <v>0</v>
      </c>
      <c r="AT21" s="66">
        <f>IF(AND(Data!$B19=DataOdafim_2!AT$1,DataOdafim_2!$A21=Data!$A19),INT(Data!$H19/Data!$O$12),0)</f>
        <v>0</v>
      </c>
      <c r="AU21" s="66">
        <f>IF(AND(Data!$B19=DataOdafim_2!AU$1,DataOdafim_2!$A21=Data!$A19),INT(Data!$H19/Data!$O$12),0)</f>
        <v>0</v>
      </c>
      <c r="AV21" s="66">
        <f>IF(AND(Data!$B19=DataOdafim_2!AV$1,DataOdafim_2!$A21=Data!$A19),INT(Data!$H19/Data!$O$12),0)</f>
        <v>0</v>
      </c>
      <c r="AW21" s="66">
        <f>IF(AND(Data!$B19=DataOdafim_2!AW$1,DataOdafim_2!$A21=Data!$A19),INT(Data!$H19/Data!$O$12),0)</f>
        <v>0</v>
      </c>
      <c r="AX21" s="66">
        <f>IF(AND(Data!$B19=DataOdafim_2!AX$1,DataOdafim_2!$A21=Data!$A19),INT(Data!$H19/Data!$O$12),0)</f>
        <v>0</v>
      </c>
      <c r="AY21" s="66">
        <f>IF(AND(Data!$B19=DataOdafim_2!AY$1,DataOdafim_2!$A21=Data!$A19),INT(Data!$H19/Data!$O$12),0)</f>
        <v>0</v>
      </c>
      <c r="AZ21" s="66">
        <f>IF(AND(Data!$B19=DataOdafim_2!AZ$1,DataOdafim_2!$A21=Data!$A19),INT(Data!$H19/Data!$O$12),0)</f>
        <v>0</v>
      </c>
      <c r="BA21" s="66">
        <f>IF(AND(Data!$B19=DataOdafim_2!BA$1,DataOdafim_2!$A21=Data!$A19),INT(Data!$H19/Data!$O$12),0)</f>
        <v>0</v>
      </c>
      <c r="BB21" s="66">
        <f>IF(AND(Data!$B19=DataOdafim_2!BB$1,DataOdafim_2!$A21=Data!$A19),INT(Data!$H19/Data!$O$12),0)</f>
        <v>0</v>
      </c>
      <c r="BC21" s="66">
        <f>IF(AND(Data!$B19=DataOdafim_2!BC$1,DataOdafim_2!$A21=Data!$A19),INT(Data!$H19/Data!$O$12),0)</f>
        <v>0</v>
      </c>
      <c r="BD21" s="66">
        <f>IF(AND(Data!$B19=DataOdafim_2!BD$1,DataOdafim_2!$A21=Data!$A19),INT(Data!$H19/Data!$O$12),0)</f>
        <v>0</v>
      </c>
      <c r="BE21" s="66">
        <f>IF(AND(Data!$B19=DataOdafim_2!BE$1,DataOdafim_2!$A21=Data!$A19),INT(Data!$H19/Data!$O$12),0)</f>
        <v>0</v>
      </c>
      <c r="BF21" s="66">
        <f>IF(AND(Data!$B19=DataOdafim_2!BF$1,DataOdafim_2!$A21=Data!$A19),INT(Data!$H19/Data!$O$12),0)</f>
        <v>0</v>
      </c>
      <c r="BG21" s="66">
        <f>IF(AND(Data!$B19=DataOdafim_2!BG$1,DataOdafim_2!$A21=Data!$A19),INT(Data!$H19/Data!$O$12),0)</f>
        <v>0</v>
      </c>
      <c r="BH21" s="66">
        <f>IF(AND(Data!$B19=DataOdafim_2!BH$1,DataOdafim_2!$A21=Data!$A19),INT(Data!$H19/Data!$O$12),0)</f>
        <v>0</v>
      </c>
      <c r="BI21" s="66">
        <f>IF(AND(Data!$B19=DataOdafim_2!BI$1,DataOdafim_2!$A21=Data!$A19),INT(Data!$H19/Data!$O$12),0)</f>
        <v>0</v>
      </c>
      <c r="BJ21" s="66">
        <f>IF(AND(Data!$B19=DataOdafim_2!BJ$1,DataOdafim_2!$A21=Data!$A19),INT(Data!$H19/Data!$O$12),0)</f>
        <v>0</v>
      </c>
    </row>
    <row r="22" spans="1:62" ht="15" x14ac:dyDescent="0.25">
      <c r="A22" s="64">
        <v>19</v>
      </c>
      <c r="B22" s="64" t="str">
        <f>VLOOKUP(A22,Data!A:E,5,FALSE)</f>
        <v>מנהיגות</v>
      </c>
      <c r="C22" s="66">
        <f>IF(AND(Data!$B20=DataOdafim_2!C$1,DataOdafim_2!$A22=Data!$A20),INT(Data!$H20/Data!$O$12),0)</f>
        <v>0</v>
      </c>
      <c r="D22" s="66">
        <f>IF(AND(Data!$B20=DataOdafim_2!D$1,DataOdafim_2!$A22=Data!$A20),INT(Data!$H20/Data!$O$12),0)</f>
        <v>0</v>
      </c>
      <c r="E22" s="66">
        <f>IF(AND(Data!$B20=DataOdafim_2!E$1,DataOdafim_2!$A22=Data!$A20),INT(Data!$H20/Data!$O$12),0)</f>
        <v>0</v>
      </c>
      <c r="F22" s="66">
        <f>IF(AND(Data!$B20=DataOdafim_2!F$1,DataOdafim_2!$A22=Data!$A20),INT(Data!$H20/Data!$O$12),0)</f>
        <v>0</v>
      </c>
      <c r="G22" s="66">
        <f>IF(AND(Data!$B20=DataOdafim_2!G$1,DataOdafim_2!$A22=Data!$A20),INT(Data!$H20/Data!$O$12),0)</f>
        <v>0</v>
      </c>
      <c r="H22" s="66">
        <f>IF(AND(Data!$B20=DataOdafim_2!H$1,DataOdafim_2!$A22=Data!$A20),INT(Data!$H20/Data!$O$12),0)</f>
        <v>0</v>
      </c>
      <c r="I22" s="66">
        <f>IF(AND(Data!$B20=DataOdafim_2!I$1,DataOdafim_2!$A22=Data!$A20),INT(Data!$H20/Data!$O$12),0)</f>
        <v>0</v>
      </c>
      <c r="J22" s="66">
        <f>IF(AND(Data!$B20=DataOdafim_2!J$1,DataOdafim_2!$A22=Data!$A20),INT(Data!$H20/Data!$O$12),0)</f>
        <v>0</v>
      </c>
      <c r="K22" s="66">
        <f>IF(AND(Data!$B20=DataOdafim_2!K$1,DataOdafim_2!$A22=Data!$A20),INT(Data!$H20/Data!$O$12),0)</f>
        <v>0</v>
      </c>
      <c r="L22" s="66">
        <f>IF(AND(Data!$B20=DataOdafim_2!L$1,DataOdafim_2!$A22=Data!$A20),INT(Data!$H20/Data!$O$12),0)</f>
        <v>0</v>
      </c>
      <c r="M22" s="66">
        <f>IF(AND(Data!$B20=DataOdafim_2!M$1,DataOdafim_2!$A22=Data!$A20),INT(Data!$H20/Data!$O$12),0)</f>
        <v>0</v>
      </c>
      <c r="N22" s="66">
        <f>IF(AND(Data!$B20=DataOdafim_2!N$1,DataOdafim_2!$A22=Data!$A20),INT(Data!$H20/Data!$O$12),0)</f>
        <v>0</v>
      </c>
      <c r="O22" s="66">
        <f>IF(AND(Data!$B20=DataOdafim_2!O$1,DataOdafim_2!$A22=Data!$A20),INT(Data!$H20/Data!$O$12),0)</f>
        <v>0</v>
      </c>
      <c r="P22" s="66">
        <f>IF(AND(Data!$B20=DataOdafim_2!P$1,DataOdafim_2!$A22=Data!$A20),INT(Data!$H20/Data!$O$12),0)</f>
        <v>0</v>
      </c>
      <c r="Q22" s="66">
        <f>IF(AND(Data!$B20=DataOdafim_2!Q$1,DataOdafim_2!$A22=Data!$A20),INT(Data!$H20/Data!$O$12),0)</f>
        <v>0</v>
      </c>
      <c r="R22" s="66">
        <f>IF(AND(Data!$B20=DataOdafim_2!R$1,DataOdafim_2!$A22=Data!$A20),INT(Data!$H20/Data!$O$12),0)</f>
        <v>0</v>
      </c>
      <c r="S22" s="66">
        <f>IF(AND(Data!$B20=DataOdafim_2!S$1,DataOdafim_2!$A22=Data!$A20),INT(Data!$H20/Data!$O$12),0)</f>
        <v>0</v>
      </c>
      <c r="T22" s="66">
        <f>IF(AND(Data!$B20=DataOdafim_2!T$1,DataOdafim_2!$A22=Data!$A20),INT(Data!$H20/Data!$O$12),0)</f>
        <v>0</v>
      </c>
      <c r="U22" s="66">
        <f>IF(AND(Data!$B20=DataOdafim_2!U$1,DataOdafim_2!$A22=Data!$A20),INT(Data!$H20/Data!$O$12),0)</f>
        <v>0</v>
      </c>
      <c r="V22" s="66">
        <f>IF(AND(Data!$B20=DataOdafim_2!V$1,DataOdafim_2!$A22=Data!$A20),INT(Data!$H20/Data!$O$12),0)</f>
        <v>0</v>
      </c>
      <c r="W22" s="66">
        <f>IF(AND(Data!$B20=DataOdafim_2!W$1,DataOdafim_2!$A22=Data!$A20),INT(Data!$H20/Data!$O$12),0)</f>
        <v>0</v>
      </c>
      <c r="X22" s="66">
        <f>IF(AND(Data!$B20=DataOdafim_2!X$1,DataOdafim_2!$A22=Data!$A20),INT(Data!$H20/Data!$O$12),0)</f>
        <v>0</v>
      </c>
      <c r="Y22" s="66">
        <f>IF(AND(Data!$B20=DataOdafim_2!Y$1,DataOdafim_2!$A22=Data!$A20),INT(Data!$H20/Data!$O$12),0)</f>
        <v>0</v>
      </c>
      <c r="Z22" s="66">
        <f>IF(AND(Data!$B20=DataOdafim_2!Z$1,DataOdafim_2!$A22=Data!$A20),INT(Data!$H20/Data!$O$12),0)</f>
        <v>0</v>
      </c>
      <c r="AA22" s="66">
        <f>IF(AND(Data!$B20=DataOdafim_2!AA$1,DataOdafim_2!$A22=Data!$A20),INT(Data!$H20/Data!$O$12),0)</f>
        <v>0</v>
      </c>
      <c r="AB22" s="66">
        <f>IF(AND(Data!$B20=DataOdafim_2!AB$1,DataOdafim_2!$A22=Data!$A20),INT(Data!$H20/Data!$O$12),0)</f>
        <v>0</v>
      </c>
      <c r="AC22" s="66">
        <f>IF(AND(Data!$B20=DataOdafim_2!AC$1,DataOdafim_2!$A22=Data!$A20),INT(Data!$H20/Data!$O$12),0)</f>
        <v>0</v>
      </c>
      <c r="AD22" s="66">
        <f>IF(AND(Data!$B20=DataOdafim_2!AD$1,DataOdafim_2!$A22=Data!$A20),INT(Data!$H20/Data!$O$12),0)</f>
        <v>0</v>
      </c>
      <c r="AE22" s="66">
        <f>IF(AND(Data!$B20=DataOdafim_2!AE$1,DataOdafim_2!$A22=Data!$A20),INT(Data!$H20/Data!$O$12),0)</f>
        <v>0</v>
      </c>
      <c r="AF22" s="66">
        <f>IF(AND(Data!$B20=DataOdafim_2!AF$1,DataOdafim_2!$A22=Data!$A20),INT(Data!$H20/Data!$O$12),0)</f>
        <v>0</v>
      </c>
      <c r="AG22" s="66">
        <f>IF(AND(Data!$B20=DataOdafim_2!AG$1,DataOdafim_2!$A22=Data!$A20),INT(Data!$H20/Data!$O$12),0)</f>
        <v>0</v>
      </c>
      <c r="AH22" s="66">
        <f>IF(AND(Data!$B20=DataOdafim_2!AH$1,DataOdafim_2!$A22=Data!$A20),INT(Data!$H20/Data!$O$12),0)</f>
        <v>0</v>
      </c>
      <c r="AI22" s="66">
        <f>IF(AND(Data!$B20=DataOdafim_2!AI$1,DataOdafim_2!$A22=Data!$A20),INT(Data!$H20/Data!$O$12),0)</f>
        <v>0</v>
      </c>
      <c r="AJ22" s="66">
        <f>IF(AND(Data!$B20=DataOdafim_2!AJ$1,DataOdafim_2!$A22=Data!$A20),INT(Data!$H20/Data!$O$12),0)</f>
        <v>0</v>
      </c>
      <c r="AK22" s="66">
        <f>IF(AND(Data!$B20=DataOdafim_2!AK$1,DataOdafim_2!$A22=Data!$A20),INT(Data!$H20/Data!$O$12),0)</f>
        <v>0</v>
      </c>
      <c r="AL22" s="66">
        <f>IF(AND(Data!$B20=DataOdafim_2!AL$1,DataOdafim_2!$A22=Data!$A20),INT(Data!$H20/Data!$O$12),0)</f>
        <v>0</v>
      </c>
      <c r="AM22" s="66">
        <f>IF(AND(Data!$B20=DataOdafim_2!AM$1,DataOdafim_2!$A22=Data!$A20),INT(Data!$H20/Data!$O$12),0)</f>
        <v>0</v>
      </c>
      <c r="AN22" s="66">
        <f>IF(AND(Data!$B20=DataOdafim_2!AN$1,DataOdafim_2!$A22=Data!$A20),INT(Data!$H20/Data!$O$12),0)</f>
        <v>0</v>
      </c>
      <c r="AO22" s="66">
        <f>IF(AND(Data!$B20=DataOdafim_2!AO$1,DataOdafim_2!$A22=Data!$A20),INT(Data!$H20/Data!$O$12),0)</f>
        <v>0</v>
      </c>
      <c r="AP22" s="66">
        <f>IF(AND(Data!$B20=DataOdafim_2!AP$1,DataOdafim_2!$A22=Data!$A20),INT(Data!$H20/Data!$O$12),0)</f>
        <v>0</v>
      </c>
      <c r="AQ22" s="66">
        <f>IF(AND(Data!$B20=DataOdafim_2!AQ$1,DataOdafim_2!$A22=Data!$A20),INT(Data!$H20/Data!$O$12),0)</f>
        <v>0</v>
      </c>
      <c r="AR22" s="66">
        <f>IF(AND(Data!$B20=DataOdafim_2!AR$1,DataOdafim_2!$A22=Data!$A20),INT(Data!$H20/Data!$O$12),0)</f>
        <v>0</v>
      </c>
      <c r="AS22" s="66">
        <f>IF(AND(Data!$B20=DataOdafim_2!AS$1,DataOdafim_2!$A22=Data!$A20),INT(Data!$H20/Data!$O$12),0)</f>
        <v>0</v>
      </c>
      <c r="AT22" s="66">
        <f>IF(AND(Data!$B20=DataOdafim_2!AT$1,DataOdafim_2!$A22=Data!$A20),INT(Data!$H20/Data!$O$12),0)</f>
        <v>0</v>
      </c>
      <c r="AU22" s="66">
        <f>IF(AND(Data!$B20=DataOdafim_2!AU$1,DataOdafim_2!$A22=Data!$A20),INT(Data!$H20/Data!$O$12),0)</f>
        <v>0</v>
      </c>
      <c r="AV22" s="66">
        <f>IF(AND(Data!$B20=DataOdafim_2!AV$1,DataOdafim_2!$A22=Data!$A20),INT(Data!$H20/Data!$O$12),0)</f>
        <v>0</v>
      </c>
      <c r="AW22" s="66">
        <f>IF(AND(Data!$B20=DataOdafim_2!AW$1,DataOdafim_2!$A22=Data!$A20),INT(Data!$H20/Data!$O$12),0)</f>
        <v>0</v>
      </c>
      <c r="AX22" s="66">
        <f>IF(AND(Data!$B20=DataOdafim_2!AX$1,DataOdafim_2!$A22=Data!$A20),INT(Data!$H20/Data!$O$12),0)</f>
        <v>0</v>
      </c>
      <c r="AY22" s="66">
        <f>IF(AND(Data!$B20=DataOdafim_2!AY$1,DataOdafim_2!$A22=Data!$A20),INT(Data!$H20/Data!$O$12),0)</f>
        <v>0</v>
      </c>
      <c r="AZ22" s="66">
        <f>IF(AND(Data!$B20=DataOdafim_2!AZ$1,DataOdafim_2!$A22=Data!$A20),INT(Data!$H20/Data!$O$12),0)</f>
        <v>0</v>
      </c>
      <c r="BA22" s="66">
        <f>IF(AND(Data!$B20=DataOdafim_2!BA$1,DataOdafim_2!$A22=Data!$A20),INT(Data!$H20/Data!$O$12),0)</f>
        <v>0</v>
      </c>
      <c r="BB22" s="66">
        <f>IF(AND(Data!$B20=DataOdafim_2!BB$1,DataOdafim_2!$A22=Data!$A20),INT(Data!$H20/Data!$O$12),0)</f>
        <v>0</v>
      </c>
      <c r="BC22" s="66">
        <f>IF(AND(Data!$B20=DataOdafim_2!BC$1,DataOdafim_2!$A22=Data!$A20),INT(Data!$H20/Data!$O$12),0)</f>
        <v>0</v>
      </c>
      <c r="BD22" s="66">
        <f>IF(AND(Data!$B20=DataOdafim_2!BD$1,DataOdafim_2!$A22=Data!$A20),INT(Data!$H20/Data!$O$12),0)</f>
        <v>0</v>
      </c>
      <c r="BE22" s="66">
        <f>IF(AND(Data!$B20=DataOdafim_2!BE$1,DataOdafim_2!$A22=Data!$A20),INT(Data!$H20/Data!$O$12),0)</f>
        <v>0</v>
      </c>
      <c r="BF22" s="66">
        <f>IF(AND(Data!$B20=DataOdafim_2!BF$1,DataOdafim_2!$A22=Data!$A20),INT(Data!$H20/Data!$O$12),0)</f>
        <v>0</v>
      </c>
      <c r="BG22" s="66">
        <f>IF(AND(Data!$B20=DataOdafim_2!BG$1,DataOdafim_2!$A22=Data!$A20),INT(Data!$H20/Data!$O$12),0)</f>
        <v>0</v>
      </c>
      <c r="BH22" s="66">
        <f>IF(AND(Data!$B20=DataOdafim_2!BH$1,DataOdafim_2!$A22=Data!$A20),INT(Data!$H20/Data!$O$12),0)</f>
        <v>0</v>
      </c>
      <c r="BI22" s="66">
        <f>IF(AND(Data!$B20=DataOdafim_2!BI$1,DataOdafim_2!$A22=Data!$A20),INT(Data!$H20/Data!$O$12),0)</f>
        <v>0</v>
      </c>
      <c r="BJ22" s="66">
        <f>IF(AND(Data!$B20=DataOdafim_2!BJ$1,DataOdafim_2!$A22=Data!$A20),INT(Data!$H20/Data!$O$12),0)</f>
        <v>0</v>
      </c>
    </row>
    <row r="23" spans="1:62" ht="15" x14ac:dyDescent="0.25">
      <c r="A23" s="64">
        <v>20</v>
      </c>
      <c r="B23" s="64" t="str">
        <f>VLOOKUP(A23,Data!A:E,5,FALSE)</f>
        <v>סדר</v>
      </c>
      <c r="C23" s="66">
        <f>IF(AND(Data!$B21=DataOdafim_2!C$1,DataOdafim_2!$A23=Data!$A21),INT(Data!$H21/Data!$O$12),0)</f>
        <v>0</v>
      </c>
      <c r="D23" s="66">
        <f>IF(AND(Data!$B21=DataOdafim_2!D$1,DataOdafim_2!$A23=Data!$A21),INT(Data!$H21/Data!$O$12),0)</f>
        <v>0</v>
      </c>
      <c r="E23" s="66">
        <f>IF(AND(Data!$B21=DataOdafim_2!E$1,DataOdafim_2!$A23=Data!$A21),INT(Data!$H21/Data!$O$12),0)</f>
        <v>0</v>
      </c>
      <c r="F23" s="66">
        <f>IF(AND(Data!$B21=DataOdafim_2!F$1,DataOdafim_2!$A23=Data!$A21),INT(Data!$H21/Data!$O$12),0)</f>
        <v>0</v>
      </c>
      <c r="G23" s="66">
        <f>IF(AND(Data!$B21=DataOdafim_2!G$1,DataOdafim_2!$A23=Data!$A21),INT(Data!$H21/Data!$O$12),0)</f>
        <v>0</v>
      </c>
      <c r="H23" s="66">
        <f>IF(AND(Data!$B21=DataOdafim_2!H$1,DataOdafim_2!$A23=Data!$A21),INT(Data!$H21/Data!$O$12),0)</f>
        <v>0</v>
      </c>
      <c r="I23" s="66">
        <f>IF(AND(Data!$B21=DataOdafim_2!I$1,DataOdafim_2!$A23=Data!$A21),INT(Data!$H21/Data!$O$12),0)</f>
        <v>0</v>
      </c>
      <c r="J23" s="66">
        <f>IF(AND(Data!$B21=DataOdafim_2!J$1,DataOdafim_2!$A23=Data!$A21),INT(Data!$H21/Data!$O$12),0)</f>
        <v>0</v>
      </c>
      <c r="K23" s="66">
        <f>IF(AND(Data!$B21=DataOdafim_2!K$1,DataOdafim_2!$A23=Data!$A21),INT(Data!$H21/Data!$O$12),0)</f>
        <v>0</v>
      </c>
      <c r="L23" s="66">
        <f>IF(AND(Data!$B21=DataOdafim_2!L$1,DataOdafim_2!$A23=Data!$A21),INT(Data!$H21/Data!$O$12),0)</f>
        <v>0</v>
      </c>
      <c r="M23" s="66">
        <f>IF(AND(Data!$B21=DataOdafim_2!M$1,DataOdafim_2!$A23=Data!$A21),INT(Data!$H21/Data!$O$12),0)</f>
        <v>0</v>
      </c>
      <c r="N23" s="66">
        <f>IF(AND(Data!$B21=DataOdafim_2!N$1,DataOdafim_2!$A23=Data!$A21),INT(Data!$H21/Data!$O$12),0)</f>
        <v>0</v>
      </c>
      <c r="O23" s="66">
        <f>IF(AND(Data!$B21=DataOdafim_2!O$1,DataOdafim_2!$A23=Data!$A21),INT(Data!$H21/Data!$O$12),0)</f>
        <v>0</v>
      </c>
      <c r="P23" s="66">
        <f>IF(AND(Data!$B21=DataOdafim_2!P$1,DataOdafim_2!$A23=Data!$A21),INT(Data!$H21/Data!$O$12),0)</f>
        <v>0</v>
      </c>
      <c r="Q23" s="66">
        <f>IF(AND(Data!$B21=DataOdafim_2!Q$1,DataOdafim_2!$A23=Data!$A21),INT(Data!$H21/Data!$O$12),0)</f>
        <v>0</v>
      </c>
      <c r="R23" s="66">
        <f>IF(AND(Data!$B21=DataOdafim_2!R$1,DataOdafim_2!$A23=Data!$A21),INT(Data!$H21/Data!$O$12),0)</f>
        <v>0</v>
      </c>
      <c r="S23" s="66">
        <f>IF(AND(Data!$B21=DataOdafim_2!S$1,DataOdafim_2!$A23=Data!$A21),INT(Data!$H21/Data!$O$12),0)</f>
        <v>0</v>
      </c>
      <c r="T23" s="66">
        <f>IF(AND(Data!$B21=DataOdafim_2!T$1,DataOdafim_2!$A23=Data!$A21),INT(Data!$H21/Data!$O$12),0)</f>
        <v>0</v>
      </c>
      <c r="U23" s="66">
        <f>IF(AND(Data!$B21=DataOdafim_2!U$1,DataOdafim_2!$A23=Data!$A21),INT(Data!$H21/Data!$O$12),0)</f>
        <v>0</v>
      </c>
      <c r="V23" s="66">
        <f>IF(AND(Data!$B21=DataOdafim_2!V$1,DataOdafim_2!$A23=Data!$A21),INT(Data!$H21/Data!$O$12),0)</f>
        <v>0</v>
      </c>
      <c r="W23" s="66">
        <f>IF(AND(Data!$B21=DataOdafim_2!W$1,DataOdafim_2!$A23=Data!$A21),INT(Data!$H21/Data!$O$12),0)</f>
        <v>0</v>
      </c>
      <c r="X23" s="66">
        <f>IF(AND(Data!$B21=DataOdafim_2!X$1,DataOdafim_2!$A23=Data!$A21),INT(Data!$H21/Data!$O$12),0)</f>
        <v>0</v>
      </c>
      <c r="Y23" s="66">
        <f>IF(AND(Data!$B21=DataOdafim_2!Y$1,DataOdafim_2!$A23=Data!$A21),INT(Data!$H21/Data!$O$12),0)</f>
        <v>0</v>
      </c>
      <c r="Z23" s="66">
        <f>IF(AND(Data!$B21=DataOdafim_2!Z$1,DataOdafim_2!$A23=Data!$A21),INT(Data!$H21/Data!$O$12),0)</f>
        <v>0</v>
      </c>
      <c r="AA23" s="66">
        <f>IF(AND(Data!$B21=DataOdafim_2!AA$1,DataOdafim_2!$A23=Data!$A21),INT(Data!$H21/Data!$O$12),0)</f>
        <v>0</v>
      </c>
      <c r="AB23" s="66">
        <f>IF(AND(Data!$B21=DataOdafim_2!AB$1,DataOdafim_2!$A23=Data!$A21),INT(Data!$H21/Data!$O$12),0)</f>
        <v>0</v>
      </c>
      <c r="AC23" s="66">
        <f>IF(AND(Data!$B21=DataOdafim_2!AC$1,DataOdafim_2!$A23=Data!$A21),INT(Data!$H21/Data!$O$12),0)</f>
        <v>0</v>
      </c>
      <c r="AD23" s="66">
        <f>IF(AND(Data!$B21=DataOdafim_2!AD$1,DataOdafim_2!$A23=Data!$A21),INT(Data!$H21/Data!$O$12),0)</f>
        <v>0</v>
      </c>
      <c r="AE23" s="66">
        <f>IF(AND(Data!$B21=DataOdafim_2!AE$1,DataOdafim_2!$A23=Data!$A21),INT(Data!$H21/Data!$O$12),0)</f>
        <v>0</v>
      </c>
      <c r="AF23" s="66">
        <f>IF(AND(Data!$B21=DataOdafim_2!AF$1,DataOdafim_2!$A23=Data!$A21),INT(Data!$H21/Data!$O$12),0)</f>
        <v>0</v>
      </c>
      <c r="AG23" s="66">
        <f>IF(AND(Data!$B21=DataOdafim_2!AG$1,DataOdafim_2!$A23=Data!$A21),INT(Data!$H21/Data!$O$12),0)</f>
        <v>0</v>
      </c>
      <c r="AH23" s="66">
        <f>IF(AND(Data!$B21=DataOdafim_2!AH$1,DataOdafim_2!$A23=Data!$A21),INT(Data!$H21/Data!$O$12),0)</f>
        <v>0</v>
      </c>
      <c r="AI23" s="66">
        <f>IF(AND(Data!$B21=DataOdafim_2!AI$1,DataOdafim_2!$A23=Data!$A21),INT(Data!$H21/Data!$O$12),0)</f>
        <v>0</v>
      </c>
      <c r="AJ23" s="66">
        <f>IF(AND(Data!$B21=DataOdafim_2!AJ$1,DataOdafim_2!$A23=Data!$A21),INT(Data!$H21/Data!$O$12),0)</f>
        <v>0</v>
      </c>
      <c r="AK23" s="66">
        <f>IF(AND(Data!$B21=DataOdafim_2!AK$1,DataOdafim_2!$A23=Data!$A21),INT(Data!$H21/Data!$O$12),0)</f>
        <v>0</v>
      </c>
      <c r="AL23" s="66">
        <f>IF(AND(Data!$B21=DataOdafim_2!AL$1,DataOdafim_2!$A23=Data!$A21),INT(Data!$H21/Data!$O$12),0)</f>
        <v>0</v>
      </c>
      <c r="AM23" s="66">
        <f>IF(AND(Data!$B21=DataOdafim_2!AM$1,DataOdafim_2!$A23=Data!$A21),INT(Data!$H21/Data!$O$12),0)</f>
        <v>0</v>
      </c>
      <c r="AN23" s="66">
        <f>IF(AND(Data!$B21=DataOdafim_2!AN$1,DataOdafim_2!$A23=Data!$A21),INT(Data!$H21/Data!$O$12),0)</f>
        <v>0</v>
      </c>
      <c r="AO23" s="66">
        <f>IF(AND(Data!$B21=DataOdafim_2!AO$1,DataOdafim_2!$A23=Data!$A21),INT(Data!$H21/Data!$O$12),0)</f>
        <v>0</v>
      </c>
      <c r="AP23" s="66">
        <f>IF(AND(Data!$B21=DataOdafim_2!AP$1,DataOdafim_2!$A23=Data!$A21),INT(Data!$H21/Data!$O$12),0)</f>
        <v>0</v>
      </c>
      <c r="AQ23" s="66">
        <f>IF(AND(Data!$B21=DataOdafim_2!AQ$1,DataOdafim_2!$A23=Data!$A21),INT(Data!$H21/Data!$O$12),0)</f>
        <v>0</v>
      </c>
      <c r="AR23" s="66">
        <f>IF(AND(Data!$B21=DataOdafim_2!AR$1,DataOdafim_2!$A23=Data!$A21),INT(Data!$H21/Data!$O$12),0)</f>
        <v>0</v>
      </c>
      <c r="AS23" s="66">
        <f>IF(AND(Data!$B21=DataOdafim_2!AS$1,DataOdafim_2!$A23=Data!$A21),INT(Data!$H21/Data!$O$12),0)</f>
        <v>0</v>
      </c>
      <c r="AT23" s="66">
        <f>IF(AND(Data!$B21=DataOdafim_2!AT$1,DataOdafim_2!$A23=Data!$A21),INT(Data!$H21/Data!$O$12),0)</f>
        <v>0</v>
      </c>
      <c r="AU23" s="66">
        <f>IF(AND(Data!$B21=DataOdafim_2!AU$1,DataOdafim_2!$A23=Data!$A21),INT(Data!$H21/Data!$O$12),0)</f>
        <v>0</v>
      </c>
      <c r="AV23" s="66">
        <f>IF(AND(Data!$B21=DataOdafim_2!AV$1,DataOdafim_2!$A23=Data!$A21),INT(Data!$H21/Data!$O$12),0)</f>
        <v>0</v>
      </c>
      <c r="AW23" s="66">
        <f>IF(AND(Data!$B21=DataOdafim_2!AW$1,DataOdafim_2!$A23=Data!$A21),INT(Data!$H21/Data!$O$12),0)</f>
        <v>0</v>
      </c>
      <c r="AX23" s="66">
        <f>IF(AND(Data!$B21=DataOdafim_2!AX$1,DataOdafim_2!$A23=Data!$A21),INT(Data!$H21/Data!$O$12),0)</f>
        <v>0</v>
      </c>
      <c r="AY23" s="66">
        <f>IF(AND(Data!$B21=DataOdafim_2!AY$1,DataOdafim_2!$A23=Data!$A21),INT(Data!$H21/Data!$O$12),0)</f>
        <v>0</v>
      </c>
      <c r="AZ23" s="66">
        <f>IF(AND(Data!$B21=DataOdafim_2!AZ$1,DataOdafim_2!$A23=Data!$A21),INT(Data!$H21/Data!$O$12),0)</f>
        <v>0</v>
      </c>
      <c r="BA23" s="66">
        <f>IF(AND(Data!$B21=DataOdafim_2!BA$1,DataOdafim_2!$A23=Data!$A21),INT(Data!$H21/Data!$O$12),0)</f>
        <v>0</v>
      </c>
      <c r="BB23" s="66">
        <f>IF(AND(Data!$B21=DataOdafim_2!BB$1,DataOdafim_2!$A23=Data!$A21),INT(Data!$H21/Data!$O$12),0)</f>
        <v>0</v>
      </c>
      <c r="BC23" s="66">
        <f>IF(AND(Data!$B21=DataOdafim_2!BC$1,DataOdafim_2!$A23=Data!$A21),INT(Data!$H21/Data!$O$12),0)</f>
        <v>0</v>
      </c>
      <c r="BD23" s="66">
        <f>IF(AND(Data!$B21=DataOdafim_2!BD$1,DataOdafim_2!$A23=Data!$A21),INT(Data!$H21/Data!$O$12),0)</f>
        <v>0</v>
      </c>
      <c r="BE23" s="66">
        <f>IF(AND(Data!$B21=DataOdafim_2!BE$1,DataOdafim_2!$A23=Data!$A21),INT(Data!$H21/Data!$O$12),0)</f>
        <v>0</v>
      </c>
      <c r="BF23" s="66">
        <f>IF(AND(Data!$B21=DataOdafim_2!BF$1,DataOdafim_2!$A23=Data!$A21),INT(Data!$H21/Data!$O$12),0)</f>
        <v>0</v>
      </c>
      <c r="BG23" s="66">
        <f>IF(AND(Data!$B21=DataOdafim_2!BG$1,DataOdafim_2!$A23=Data!$A21),INT(Data!$H21/Data!$O$12),0)</f>
        <v>0</v>
      </c>
      <c r="BH23" s="66">
        <f>IF(AND(Data!$B21=DataOdafim_2!BH$1,DataOdafim_2!$A23=Data!$A21),INT(Data!$H21/Data!$O$12),0)</f>
        <v>0</v>
      </c>
      <c r="BI23" s="66">
        <f>IF(AND(Data!$B21=DataOdafim_2!BI$1,DataOdafim_2!$A23=Data!$A21),INT(Data!$H21/Data!$O$12),0)</f>
        <v>0</v>
      </c>
      <c r="BJ23" s="66">
        <f>IF(AND(Data!$B21=DataOdafim_2!BJ$1,DataOdafim_2!$A23=Data!$A21),INT(Data!$H21/Data!$O$12),0)</f>
        <v>0</v>
      </c>
    </row>
    <row r="24" spans="1:62" ht="15" x14ac:dyDescent="0.25">
      <c r="A24" s="64">
        <v>21</v>
      </c>
      <c r="B24" s="64" t="str">
        <f>VLOOKUP(A24,Data!A:E,5,FALSE)</f>
        <v>צדק</v>
      </c>
      <c r="C24" s="66">
        <f>IF(AND(Data!$B22=DataOdafim_2!C$1,DataOdafim_2!$A24=Data!$A22),INT(Data!$H22/Data!$O$12),0)</f>
        <v>0</v>
      </c>
      <c r="D24" s="66">
        <f>IF(AND(Data!$B22=DataOdafim_2!D$1,DataOdafim_2!$A24=Data!$A22),INT(Data!$H22/Data!$O$12),0)</f>
        <v>0</v>
      </c>
      <c r="E24" s="66">
        <f>IF(AND(Data!$B22=DataOdafim_2!E$1,DataOdafim_2!$A24=Data!$A22),INT(Data!$H22/Data!$O$12),0)</f>
        <v>0</v>
      </c>
      <c r="F24" s="66">
        <f>IF(AND(Data!$B22=DataOdafim_2!F$1,DataOdafim_2!$A24=Data!$A22),INT(Data!$H22/Data!$O$12),0)</f>
        <v>0</v>
      </c>
      <c r="G24" s="66">
        <f>IF(AND(Data!$B22=DataOdafim_2!G$1,DataOdafim_2!$A24=Data!$A22),INT(Data!$H22/Data!$O$12),0)</f>
        <v>0</v>
      </c>
      <c r="H24" s="66">
        <f>IF(AND(Data!$B22=DataOdafim_2!H$1,DataOdafim_2!$A24=Data!$A22),INT(Data!$H22/Data!$O$12),0)</f>
        <v>0</v>
      </c>
      <c r="I24" s="66">
        <f>IF(AND(Data!$B22=DataOdafim_2!I$1,DataOdafim_2!$A24=Data!$A22),INT(Data!$H22/Data!$O$12),0)</f>
        <v>0</v>
      </c>
      <c r="J24" s="66">
        <f>IF(AND(Data!$B22=DataOdafim_2!J$1,DataOdafim_2!$A24=Data!$A22),INT(Data!$H22/Data!$O$12),0)</f>
        <v>0</v>
      </c>
      <c r="K24" s="66">
        <f>IF(AND(Data!$B22=DataOdafim_2!K$1,DataOdafim_2!$A24=Data!$A22),INT(Data!$H22/Data!$O$12),0)</f>
        <v>0</v>
      </c>
      <c r="L24" s="66">
        <f>IF(AND(Data!$B22=DataOdafim_2!L$1,DataOdafim_2!$A24=Data!$A22),INT(Data!$H22/Data!$O$12),0)</f>
        <v>0</v>
      </c>
      <c r="M24" s="66">
        <f>IF(AND(Data!$B22=DataOdafim_2!M$1,DataOdafim_2!$A24=Data!$A22),INT(Data!$H22/Data!$O$12),0)</f>
        <v>0</v>
      </c>
      <c r="N24" s="66">
        <f>IF(AND(Data!$B22=DataOdafim_2!N$1,DataOdafim_2!$A24=Data!$A22),INT(Data!$H22/Data!$O$12),0)</f>
        <v>0</v>
      </c>
      <c r="O24" s="66">
        <f>IF(AND(Data!$B22=DataOdafim_2!O$1,DataOdafim_2!$A24=Data!$A22),INT(Data!$H22/Data!$O$12),0)</f>
        <v>0</v>
      </c>
      <c r="P24" s="66">
        <f>IF(AND(Data!$B22=DataOdafim_2!P$1,DataOdafim_2!$A24=Data!$A22),INT(Data!$H22/Data!$O$12),0)</f>
        <v>0</v>
      </c>
      <c r="Q24" s="66">
        <f>IF(AND(Data!$B22=DataOdafim_2!Q$1,DataOdafim_2!$A24=Data!$A22),INT(Data!$H22/Data!$O$12),0)</f>
        <v>0</v>
      </c>
      <c r="R24" s="66">
        <f>IF(AND(Data!$B22=DataOdafim_2!R$1,DataOdafim_2!$A24=Data!$A22),INT(Data!$H22/Data!$O$12),0)</f>
        <v>0</v>
      </c>
      <c r="S24" s="66">
        <f>IF(AND(Data!$B22=DataOdafim_2!S$1,DataOdafim_2!$A24=Data!$A22),INT(Data!$H22/Data!$O$12),0)</f>
        <v>0</v>
      </c>
      <c r="T24" s="66">
        <f>IF(AND(Data!$B22=DataOdafim_2!T$1,DataOdafim_2!$A24=Data!$A22),INT(Data!$H22/Data!$O$12),0)</f>
        <v>0</v>
      </c>
      <c r="U24" s="66">
        <f>IF(AND(Data!$B22=DataOdafim_2!U$1,DataOdafim_2!$A24=Data!$A22),INT(Data!$H22/Data!$O$12),0)</f>
        <v>0</v>
      </c>
      <c r="V24" s="66">
        <f>IF(AND(Data!$B22=DataOdafim_2!V$1,DataOdafim_2!$A24=Data!$A22),INT(Data!$H22/Data!$O$12),0)</f>
        <v>0</v>
      </c>
      <c r="W24" s="66">
        <f>IF(AND(Data!$B22=DataOdafim_2!W$1,DataOdafim_2!$A24=Data!$A22),INT(Data!$H22/Data!$O$12),0)</f>
        <v>0</v>
      </c>
      <c r="X24" s="66">
        <f>IF(AND(Data!$B22=DataOdafim_2!X$1,DataOdafim_2!$A24=Data!$A22),INT(Data!$H22/Data!$O$12),0)</f>
        <v>0</v>
      </c>
      <c r="Y24" s="66">
        <f>IF(AND(Data!$B22=DataOdafim_2!Y$1,DataOdafim_2!$A24=Data!$A22),INT(Data!$H22/Data!$O$12),0)</f>
        <v>0</v>
      </c>
      <c r="Z24" s="66">
        <f>IF(AND(Data!$B22=DataOdafim_2!Z$1,DataOdafim_2!$A24=Data!$A22),INT(Data!$H22/Data!$O$12),0)</f>
        <v>0</v>
      </c>
      <c r="AA24" s="66">
        <f>IF(AND(Data!$B22=DataOdafim_2!AA$1,DataOdafim_2!$A24=Data!$A22),INT(Data!$H22/Data!$O$12),0)</f>
        <v>0</v>
      </c>
      <c r="AB24" s="66">
        <f>IF(AND(Data!$B22=DataOdafim_2!AB$1,DataOdafim_2!$A24=Data!$A22),INT(Data!$H22/Data!$O$12),0)</f>
        <v>0</v>
      </c>
      <c r="AC24" s="66">
        <f>IF(AND(Data!$B22=DataOdafim_2!AC$1,DataOdafim_2!$A24=Data!$A22),INT(Data!$H22/Data!$O$12),0)</f>
        <v>0</v>
      </c>
      <c r="AD24" s="66">
        <f>IF(AND(Data!$B22=DataOdafim_2!AD$1,DataOdafim_2!$A24=Data!$A22),INT(Data!$H22/Data!$O$12),0)</f>
        <v>0</v>
      </c>
      <c r="AE24" s="66">
        <f>IF(AND(Data!$B22=DataOdafim_2!AE$1,DataOdafim_2!$A24=Data!$A22),INT(Data!$H22/Data!$O$12),0)</f>
        <v>0</v>
      </c>
      <c r="AF24" s="66">
        <f>IF(AND(Data!$B22=DataOdafim_2!AF$1,DataOdafim_2!$A24=Data!$A22),INT(Data!$H22/Data!$O$12),0)</f>
        <v>0</v>
      </c>
      <c r="AG24" s="66">
        <f>IF(AND(Data!$B22=DataOdafim_2!AG$1,DataOdafim_2!$A24=Data!$A22),INT(Data!$H22/Data!$O$12),0)</f>
        <v>0</v>
      </c>
      <c r="AH24" s="66">
        <f>IF(AND(Data!$B22=DataOdafim_2!AH$1,DataOdafim_2!$A24=Data!$A22),INT(Data!$H22/Data!$O$12),0)</f>
        <v>0</v>
      </c>
      <c r="AI24" s="66">
        <f>IF(AND(Data!$B22=DataOdafim_2!AI$1,DataOdafim_2!$A24=Data!$A22),INT(Data!$H22/Data!$O$12),0)</f>
        <v>0</v>
      </c>
      <c r="AJ24" s="66">
        <f>IF(AND(Data!$B22=DataOdafim_2!AJ$1,DataOdafim_2!$A24=Data!$A22),INT(Data!$H22/Data!$O$12),0)</f>
        <v>0</v>
      </c>
      <c r="AK24" s="66">
        <f>IF(AND(Data!$B22=DataOdafim_2!AK$1,DataOdafim_2!$A24=Data!$A22),INT(Data!$H22/Data!$O$12),0)</f>
        <v>0</v>
      </c>
      <c r="AL24" s="66">
        <f>IF(AND(Data!$B22=DataOdafim_2!AL$1,DataOdafim_2!$A24=Data!$A22),INT(Data!$H22/Data!$O$12),0)</f>
        <v>0</v>
      </c>
      <c r="AM24" s="66">
        <f>IF(AND(Data!$B22=DataOdafim_2!AM$1,DataOdafim_2!$A24=Data!$A22),INT(Data!$H22/Data!$O$12),0)</f>
        <v>0</v>
      </c>
      <c r="AN24" s="66">
        <f>IF(AND(Data!$B22=DataOdafim_2!AN$1,DataOdafim_2!$A24=Data!$A22),INT(Data!$H22/Data!$O$12),0)</f>
        <v>0</v>
      </c>
      <c r="AO24" s="66">
        <f>IF(AND(Data!$B22=DataOdafim_2!AO$1,DataOdafim_2!$A24=Data!$A22),INT(Data!$H22/Data!$O$12),0)</f>
        <v>0</v>
      </c>
      <c r="AP24" s="66">
        <f>IF(AND(Data!$B22=DataOdafim_2!AP$1,DataOdafim_2!$A24=Data!$A22),INT(Data!$H22/Data!$O$12),0)</f>
        <v>0</v>
      </c>
      <c r="AQ24" s="66">
        <f>IF(AND(Data!$B22=DataOdafim_2!AQ$1,DataOdafim_2!$A24=Data!$A22),INT(Data!$H22/Data!$O$12),0)</f>
        <v>0</v>
      </c>
      <c r="AR24" s="66">
        <f>IF(AND(Data!$B22=DataOdafim_2!AR$1,DataOdafim_2!$A24=Data!$A22),INT(Data!$H22/Data!$O$12),0)</f>
        <v>0</v>
      </c>
      <c r="AS24" s="66">
        <f>IF(AND(Data!$B22=DataOdafim_2!AS$1,DataOdafim_2!$A24=Data!$A22),INT(Data!$H22/Data!$O$12),0)</f>
        <v>0</v>
      </c>
      <c r="AT24" s="66">
        <f>IF(AND(Data!$B22=DataOdafim_2!AT$1,DataOdafim_2!$A24=Data!$A22),INT(Data!$H22/Data!$O$12),0)</f>
        <v>0</v>
      </c>
      <c r="AU24" s="66">
        <f>IF(AND(Data!$B22=DataOdafim_2!AU$1,DataOdafim_2!$A24=Data!$A22),INT(Data!$H22/Data!$O$12),0)</f>
        <v>0</v>
      </c>
      <c r="AV24" s="66">
        <f>IF(AND(Data!$B22=DataOdafim_2!AV$1,DataOdafim_2!$A24=Data!$A22),INT(Data!$H22/Data!$O$12),0)</f>
        <v>0</v>
      </c>
      <c r="AW24" s="66">
        <f>IF(AND(Data!$B22=DataOdafim_2!AW$1,DataOdafim_2!$A24=Data!$A22),INT(Data!$H22/Data!$O$12),0)</f>
        <v>0</v>
      </c>
      <c r="AX24" s="66">
        <f>IF(AND(Data!$B22=DataOdafim_2!AX$1,DataOdafim_2!$A24=Data!$A22),INT(Data!$H22/Data!$O$12),0)</f>
        <v>0</v>
      </c>
      <c r="AY24" s="66">
        <f>IF(AND(Data!$B22=DataOdafim_2!AY$1,DataOdafim_2!$A24=Data!$A22),INT(Data!$H22/Data!$O$12),0)</f>
        <v>0</v>
      </c>
      <c r="AZ24" s="66">
        <f>IF(AND(Data!$B22=DataOdafim_2!AZ$1,DataOdafim_2!$A24=Data!$A22),INT(Data!$H22/Data!$O$12),0)</f>
        <v>0</v>
      </c>
      <c r="BA24" s="66">
        <f>IF(AND(Data!$B22=DataOdafim_2!BA$1,DataOdafim_2!$A24=Data!$A22),INT(Data!$H22/Data!$O$12),0)</f>
        <v>0</v>
      </c>
      <c r="BB24" s="66">
        <f>IF(AND(Data!$B22=DataOdafim_2!BB$1,DataOdafim_2!$A24=Data!$A22),INT(Data!$H22/Data!$O$12),0)</f>
        <v>0</v>
      </c>
      <c r="BC24" s="66">
        <f>IF(AND(Data!$B22=DataOdafim_2!BC$1,DataOdafim_2!$A24=Data!$A22),INT(Data!$H22/Data!$O$12),0)</f>
        <v>0</v>
      </c>
      <c r="BD24" s="66">
        <f>IF(AND(Data!$B22=DataOdafim_2!BD$1,DataOdafim_2!$A24=Data!$A22),INT(Data!$H22/Data!$O$12),0)</f>
        <v>0</v>
      </c>
      <c r="BE24" s="66">
        <f>IF(AND(Data!$B22=DataOdafim_2!BE$1,DataOdafim_2!$A24=Data!$A22),INT(Data!$H22/Data!$O$12),0)</f>
        <v>0</v>
      </c>
      <c r="BF24" s="66">
        <f>IF(AND(Data!$B22=DataOdafim_2!BF$1,DataOdafim_2!$A24=Data!$A22),INT(Data!$H22/Data!$O$12),0)</f>
        <v>0</v>
      </c>
      <c r="BG24" s="66">
        <f>IF(AND(Data!$B22=DataOdafim_2!BG$1,DataOdafim_2!$A24=Data!$A22),INT(Data!$H22/Data!$O$12),0)</f>
        <v>0</v>
      </c>
      <c r="BH24" s="66">
        <f>IF(AND(Data!$B22=DataOdafim_2!BH$1,DataOdafim_2!$A24=Data!$A22),INT(Data!$H22/Data!$O$12),0)</f>
        <v>0</v>
      </c>
      <c r="BI24" s="66">
        <f>IF(AND(Data!$B22=DataOdafim_2!BI$1,DataOdafim_2!$A24=Data!$A22),INT(Data!$H22/Data!$O$12),0)</f>
        <v>0</v>
      </c>
      <c r="BJ24" s="66">
        <f>IF(AND(Data!$B22=DataOdafim_2!BJ$1,DataOdafim_2!$A24=Data!$A22),INT(Data!$H22/Data!$O$12),0)</f>
        <v>0</v>
      </c>
    </row>
    <row r="25" spans="1:62" ht="15" x14ac:dyDescent="0.25">
      <c r="A25" s="64">
        <v>22</v>
      </c>
      <c r="B25" s="64" t="str">
        <f>VLOOKUP(A25,Data!A:E,5,FALSE)</f>
        <v>קמ"ה</v>
      </c>
      <c r="C25" s="66">
        <f>IF(AND(Data!$B23=DataOdafim_2!C$1,DataOdafim_2!$A25=Data!$A23),INT(Data!$H23/Data!$O$12),0)</f>
        <v>0</v>
      </c>
      <c r="D25" s="66">
        <f>IF(AND(Data!$B23=DataOdafim_2!D$1,DataOdafim_2!$A25=Data!$A23),INT(Data!$H23/Data!$O$12),0)</f>
        <v>0</v>
      </c>
      <c r="E25" s="66">
        <f>IF(AND(Data!$B23=DataOdafim_2!E$1,DataOdafim_2!$A25=Data!$A23),INT(Data!$H23/Data!$O$12),0)</f>
        <v>0</v>
      </c>
      <c r="F25" s="66">
        <f>IF(AND(Data!$B23=DataOdafim_2!F$1,DataOdafim_2!$A25=Data!$A23),INT(Data!$H23/Data!$O$12),0)</f>
        <v>0</v>
      </c>
      <c r="G25" s="66">
        <f>IF(AND(Data!$B23=DataOdafim_2!G$1,DataOdafim_2!$A25=Data!$A23),INT(Data!$H23/Data!$O$12),0)</f>
        <v>0</v>
      </c>
      <c r="H25" s="66">
        <f>IF(AND(Data!$B23=DataOdafim_2!H$1,DataOdafim_2!$A25=Data!$A23),INT(Data!$H23/Data!$O$12),0)</f>
        <v>0</v>
      </c>
      <c r="I25" s="66">
        <f>IF(AND(Data!$B23=DataOdafim_2!I$1,DataOdafim_2!$A25=Data!$A23),INT(Data!$H23/Data!$O$12),0)</f>
        <v>0</v>
      </c>
      <c r="J25" s="66">
        <f>IF(AND(Data!$B23=DataOdafim_2!J$1,DataOdafim_2!$A25=Data!$A23),INT(Data!$H23/Data!$O$12),0)</f>
        <v>0</v>
      </c>
      <c r="K25" s="66">
        <f>IF(AND(Data!$B23=DataOdafim_2!K$1,DataOdafim_2!$A25=Data!$A23),INT(Data!$H23/Data!$O$12),0)</f>
        <v>0</v>
      </c>
      <c r="L25" s="66">
        <f>IF(AND(Data!$B23=DataOdafim_2!L$1,DataOdafim_2!$A25=Data!$A23),INT(Data!$H23/Data!$O$12),0)</f>
        <v>0</v>
      </c>
      <c r="M25" s="66">
        <f>IF(AND(Data!$B23=DataOdafim_2!M$1,DataOdafim_2!$A25=Data!$A23),INT(Data!$H23/Data!$O$12),0)</f>
        <v>0</v>
      </c>
      <c r="N25" s="66">
        <f>IF(AND(Data!$B23=DataOdafim_2!N$1,DataOdafim_2!$A25=Data!$A23),INT(Data!$H23/Data!$O$12),0)</f>
        <v>0</v>
      </c>
      <c r="O25" s="66">
        <f>IF(AND(Data!$B23=DataOdafim_2!O$1,DataOdafim_2!$A25=Data!$A23),INT(Data!$H23/Data!$O$12),0)</f>
        <v>0</v>
      </c>
      <c r="P25" s="66">
        <f>IF(AND(Data!$B23=DataOdafim_2!P$1,DataOdafim_2!$A25=Data!$A23),INT(Data!$H23/Data!$O$12),0)</f>
        <v>0</v>
      </c>
      <c r="Q25" s="66">
        <f>IF(AND(Data!$B23=DataOdafim_2!Q$1,DataOdafim_2!$A25=Data!$A23),INT(Data!$H23/Data!$O$12),0)</f>
        <v>0</v>
      </c>
      <c r="R25" s="66">
        <f>IF(AND(Data!$B23=DataOdafim_2!R$1,DataOdafim_2!$A25=Data!$A23),INT(Data!$H23/Data!$O$12),0)</f>
        <v>0</v>
      </c>
      <c r="S25" s="66">
        <f>IF(AND(Data!$B23=DataOdafim_2!S$1,DataOdafim_2!$A25=Data!$A23),INT(Data!$H23/Data!$O$12),0)</f>
        <v>0</v>
      </c>
      <c r="T25" s="66">
        <f>IF(AND(Data!$B23=DataOdafim_2!T$1,DataOdafim_2!$A25=Data!$A23),INT(Data!$H23/Data!$O$12),0)</f>
        <v>0</v>
      </c>
      <c r="U25" s="66">
        <f>IF(AND(Data!$B23=DataOdafim_2!U$1,DataOdafim_2!$A25=Data!$A23),INT(Data!$H23/Data!$O$12),0)</f>
        <v>0</v>
      </c>
      <c r="V25" s="66">
        <f>IF(AND(Data!$B23=DataOdafim_2!V$1,DataOdafim_2!$A25=Data!$A23),INT(Data!$H23/Data!$O$12),0)</f>
        <v>0</v>
      </c>
      <c r="W25" s="66">
        <f>IF(AND(Data!$B23=DataOdafim_2!W$1,DataOdafim_2!$A25=Data!$A23),INT(Data!$H23/Data!$O$12),0)</f>
        <v>0</v>
      </c>
      <c r="X25" s="66">
        <f>IF(AND(Data!$B23=DataOdafim_2!X$1,DataOdafim_2!$A25=Data!$A23),INT(Data!$H23/Data!$O$12),0)</f>
        <v>0</v>
      </c>
      <c r="Y25" s="66">
        <f>IF(AND(Data!$B23=DataOdafim_2!Y$1,DataOdafim_2!$A25=Data!$A23),INT(Data!$H23/Data!$O$12),0)</f>
        <v>0</v>
      </c>
      <c r="Z25" s="66">
        <f>IF(AND(Data!$B23=DataOdafim_2!Z$1,DataOdafim_2!$A25=Data!$A23),INT(Data!$H23/Data!$O$12),0)</f>
        <v>0</v>
      </c>
      <c r="AA25" s="66">
        <f>IF(AND(Data!$B23=DataOdafim_2!AA$1,DataOdafim_2!$A25=Data!$A23),INT(Data!$H23/Data!$O$12),0)</f>
        <v>0</v>
      </c>
      <c r="AB25" s="66">
        <f>IF(AND(Data!$B23=DataOdafim_2!AB$1,DataOdafim_2!$A25=Data!$A23),INT(Data!$H23/Data!$O$12),0)</f>
        <v>0</v>
      </c>
      <c r="AC25" s="66">
        <f>IF(AND(Data!$B23=DataOdafim_2!AC$1,DataOdafim_2!$A25=Data!$A23),INT(Data!$H23/Data!$O$12),0)</f>
        <v>0</v>
      </c>
      <c r="AD25" s="66">
        <f>IF(AND(Data!$B23=DataOdafim_2!AD$1,DataOdafim_2!$A25=Data!$A23),INT(Data!$H23/Data!$O$12),0)</f>
        <v>0</v>
      </c>
      <c r="AE25" s="66">
        <f>IF(AND(Data!$B23=DataOdafim_2!AE$1,DataOdafim_2!$A25=Data!$A23),INT(Data!$H23/Data!$O$12),0)</f>
        <v>0</v>
      </c>
      <c r="AF25" s="66">
        <f>IF(AND(Data!$B23=DataOdafim_2!AF$1,DataOdafim_2!$A25=Data!$A23),INT(Data!$H23/Data!$O$12),0)</f>
        <v>0</v>
      </c>
      <c r="AG25" s="66">
        <f>IF(AND(Data!$B23=DataOdafim_2!AG$1,DataOdafim_2!$A25=Data!$A23),INT(Data!$H23/Data!$O$12),0)</f>
        <v>0</v>
      </c>
      <c r="AH25" s="66">
        <f>IF(AND(Data!$B23=DataOdafim_2!AH$1,DataOdafim_2!$A25=Data!$A23),INT(Data!$H23/Data!$O$12),0)</f>
        <v>0</v>
      </c>
      <c r="AI25" s="66">
        <f>IF(AND(Data!$B23=DataOdafim_2!AI$1,DataOdafim_2!$A25=Data!$A23),INT(Data!$H23/Data!$O$12),0)</f>
        <v>0</v>
      </c>
      <c r="AJ25" s="66">
        <f>IF(AND(Data!$B23=DataOdafim_2!AJ$1,DataOdafim_2!$A25=Data!$A23),INT(Data!$H23/Data!$O$12),0)</f>
        <v>0</v>
      </c>
      <c r="AK25" s="66">
        <f>IF(AND(Data!$B23=DataOdafim_2!AK$1,DataOdafim_2!$A25=Data!$A23),INT(Data!$H23/Data!$O$12),0)</f>
        <v>0</v>
      </c>
      <c r="AL25" s="66">
        <f>IF(AND(Data!$B23=DataOdafim_2!AL$1,DataOdafim_2!$A25=Data!$A23),INT(Data!$H23/Data!$O$12),0)</f>
        <v>0</v>
      </c>
      <c r="AM25" s="66">
        <f>IF(AND(Data!$B23=DataOdafim_2!AM$1,DataOdafim_2!$A25=Data!$A23),INT(Data!$H23/Data!$O$12),0)</f>
        <v>0</v>
      </c>
      <c r="AN25" s="66">
        <f>IF(AND(Data!$B23=DataOdafim_2!AN$1,DataOdafim_2!$A25=Data!$A23),INT(Data!$H23/Data!$O$12),0)</f>
        <v>0</v>
      </c>
      <c r="AO25" s="66">
        <f>IF(AND(Data!$B23=DataOdafim_2!AO$1,DataOdafim_2!$A25=Data!$A23),INT(Data!$H23/Data!$O$12),0)</f>
        <v>0</v>
      </c>
      <c r="AP25" s="66">
        <f>IF(AND(Data!$B23=DataOdafim_2!AP$1,DataOdafim_2!$A25=Data!$A23),INT(Data!$H23/Data!$O$12),0)</f>
        <v>0</v>
      </c>
      <c r="AQ25" s="66">
        <f>IF(AND(Data!$B23=DataOdafim_2!AQ$1,DataOdafim_2!$A25=Data!$A23),INT(Data!$H23/Data!$O$12),0)</f>
        <v>0</v>
      </c>
      <c r="AR25" s="66">
        <f>IF(AND(Data!$B23=DataOdafim_2!AR$1,DataOdafim_2!$A25=Data!$A23),INT(Data!$H23/Data!$O$12),0)</f>
        <v>0</v>
      </c>
      <c r="AS25" s="66">
        <f>IF(AND(Data!$B23=DataOdafim_2!AS$1,DataOdafim_2!$A25=Data!$A23),INT(Data!$H23/Data!$O$12),0)</f>
        <v>0</v>
      </c>
      <c r="AT25" s="66">
        <f>IF(AND(Data!$B23=DataOdafim_2!AT$1,DataOdafim_2!$A25=Data!$A23),INT(Data!$H23/Data!$O$12),0)</f>
        <v>0</v>
      </c>
      <c r="AU25" s="66">
        <f>IF(AND(Data!$B23=DataOdafim_2!AU$1,DataOdafim_2!$A25=Data!$A23),INT(Data!$H23/Data!$O$12),0)</f>
        <v>0</v>
      </c>
      <c r="AV25" s="66">
        <f>IF(AND(Data!$B23=DataOdafim_2!AV$1,DataOdafim_2!$A25=Data!$A23),INT(Data!$H23/Data!$O$12),0)</f>
        <v>0</v>
      </c>
      <c r="AW25" s="66">
        <f>IF(AND(Data!$B23=DataOdafim_2!AW$1,DataOdafim_2!$A25=Data!$A23),INT(Data!$H23/Data!$O$12),0)</f>
        <v>0</v>
      </c>
      <c r="AX25" s="66">
        <f>IF(AND(Data!$B23=DataOdafim_2!AX$1,DataOdafim_2!$A25=Data!$A23),INT(Data!$H23/Data!$O$12),0)</f>
        <v>0</v>
      </c>
      <c r="AY25" s="66">
        <f>IF(AND(Data!$B23=DataOdafim_2!AY$1,DataOdafim_2!$A25=Data!$A23),INT(Data!$H23/Data!$O$12),0)</f>
        <v>0</v>
      </c>
      <c r="AZ25" s="66">
        <f>IF(AND(Data!$B23=DataOdafim_2!AZ$1,DataOdafim_2!$A25=Data!$A23),INT(Data!$H23/Data!$O$12),0)</f>
        <v>0</v>
      </c>
      <c r="BA25" s="66">
        <f>IF(AND(Data!$B23=DataOdafim_2!BA$1,DataOdafim_2!$A25=Data!$A23),INT(Data!$H23/Data!$O$12),0)</f>
        <v>0</v>
      </c>
      <c r="BB25" s="66">
        <f>IF(AND(Data!$B23=DataOdafim_2!BB$1,DataOdafim_2!$A25=Data!$A23),INT(Data!$H23/Data!$O$12),0)</f>
        <v>0</v>
      </c>
      <c r="BC25" s="66">
        <f>IF(AND(Data!$B23=DataOdafim_2!BC$1,DataOdafim_2!$A25=Data!$A23),INT(Data!$H23/Data!$O$12),0)</f>
        <v>0</v>
      </c>
      <c r="BD25" s="66">
        <f>IF(AND(Data!$B23=DataOdafim_2!BD$1,DataOdafim_2!$A25=Data!$A23),INT(Data!$H23/Data!$O$12),0)</f>
        <v>0</v>
      </c>
      <c r="BE25" s="66">
        <f>IF(AND(Data!$B23=DataOdafim_2!BE$1,DataOdafim_2!$A25=Data!$A23),INT(Data!$H23/Data!$O$12),0)</f>
        <v>0</v>
      </c>
      <c r="BF25" s="66">
        <f>IF(AND(Data!$B23=DataOdafim_2!BF$1,DataOdafim_2!$A25=Data!$A23),INT(Data!$H23/Data!$O$12),0)</f>
        <v>0</v>
      </c>
      <c r="BG25" s="66">
        <f>IF(AND(Data!$B23=DataOdafim_2!BG$1,DataOdafim_2!$A25=Data!$A23),INT(Data!$H23/Data!$O$12),0)</f>
        <v>0</v>
      </c>
      <c r="BH25" s="66">
        <f>IF(AND(Data!$B23=DataOdafim_2!BH$1,DataOdafim_2!$A25=Data!$A23),INT(Data!$H23/Data!$O$12),0)</f>
        <v>0</v>
      </c>
      <c r="BI25" s="66">
        <f>IF(AND(Data!$B23=DataOdafim_2!BI$1,DataOdafim_2!$A25=Data!$A23),INT(Data!$H23/Data!$O$12),0)</f>
        <v>0</v>
      </c>
      <c r="BJ25" s="66">
        <f>IF(AND(Data!$B23=DataOdafim_2!BJ$1,DataOdafim_2!$A25=Data!$A23),INT(Data!$H23/Data!$O$12),0)</f>
        <v>0</v>
      </c>
    </row>
    <row r="26" spans="1:62" ht="15" x14ac:dyDescent="0.25">
      <c r="A26" s="64">
        <v>23</v>
      </c>
      <c r="B26" s="64" t="str">
        <f>VLOOKUP(A26,Data!A:E,5,FALSE)</f>
        <v>דעם</v>
      </c>
      <c r="C26" s="66">
        <f>IF(AND(Data!$B24=DataOdafim_2!C$1,DataOdafim_2!$A26=Data!$A24),INT(Data!$H24/Data!$O$12),0)</f>
        <v>0</v>
      </c>
      <c r="D26" s="66">
        <f>IF(AND(Data!$B24=DataOdafim_2!D$1,DataOdafim_2!$A26=Data!$A24),INT(Data!$H24/Data!$O$12),0)</f>
        <v>0</v>
      </c>
      <c r="E26" s="66">
        <f>IF(AND(Data!$B24=DataOdafim_2!E$1,DataOdafim_2!$A26=Data!$A24),INT(Data!$H24/Data!$O$12),0)</f>
        <v>0</v>
      </c>
      <c r="F26" s="66">
        <f>IF(AND(Data!$B24=DataOdafim_2!F$1,DataOdafim_2!$A26=Data!$A24),INT(Data!$H24/Data!$O$12),0)</f>
        <v>0</v>
      </c>
      <c r="G26" s="66">
        <f>IF(AND(Data!$B24=DataOdafim_2!G$1,DataOdafim_2!$A26=Data!$A24),INT(Data!$H24/Data!$O$12),0)</f>
        <v>0</v>
      </c>
      <c r="H26" s="66">
        <f>IF(AND(Data!$B24=DataOdafim_2!H$1,DataOdafim_2!$A26=Data!$A24),INT(Data!$H24/Data!$O$12),0)</f>
        <v>0</v>
      </c>
      <c r="I26" s="66">
        <f>IF(AND(Data!$B24=DataOdafim_2!I$1,DataOdafim_2!$A26=Data!$A24),INT(Data!$H24/Data!$O$12),0)</f>
        <v>0</v>
      </c>
      <c r="J26" s="66">
        <f>IF(AND(Data!$B24=DataOdafim_2!J$1,DataOdafim_2!$A26=Data!$A24),INT(Data!$H24/Data!$O$12),0)</f>
        <v>0</v>
      </c>
      <c r="K26" s="66">
        <f>IF(AND(Data!$B24=DataOdafim_2!K$1,DataOdafim_2!$A26=Data!$A24),INT(Data!$H24/Data!$O$12),0)</f>
        <v>0</v>
      </c>
      <c r="L26" s="66">
        <f>IF(AND(Data!$B24=DataOdafim_2!L$1,DataOdafim_2!$A26=Data!$A24),INT(Data!$H24/Data!$O$12),0)</f>
        <v>0</v>
      </c>
      <c r="M26" s="66">
        <f>IF(AND(Data!$B24=DataOdafim_2!M$1,DataOdafim_2!$A26=Data!$A24),INT(Data!$H24/Data!$O$12),0)</f>
        <v>0</v>
      </c>
      <c r="N26" s="66">
        <f>IF(AND(Data!$B24=DataOdafim_2!N$1,DataOdafim_2!$A26=Data!$A24),INT(Data!$H24/Data!$O$12),0)</f>
        <v>0</v>
      </c>
      <c r="O26" s="66">
        <f>IF(AND(Data!$B24=DataOdafim_2!O$1,DataOdafim_2!$A26=Data!$A24),INT(Data!$H24/Data!$O$12),0)</f>
        <v>0</v>
      </c>
      <c r="P26" s="66">
        <f>IF(AND(Data!$B24=DataOdafim_2!P$1,DataOdafim_2!$A26=Data!$A24),INT(Data!$H24/Data!$O$12),0)</f>
        <v>0</v>
      </c>
      <c r="Q26" s="66">
        <f>IF(AND(Data!$B24=DataOdafim_2!Q$1,DataOdafim_2!$A26=Data!$A24),INT(Data!$H24/Data!$O$12),0)</f>
        <v>0</v>
      </c>
      <c r="R26" s="66">
        <f>IF(AND(Data!$B24=DataOdafim_2!R$1,DataOdafim_2!$A26=Data!$A24),INT(Data!$H24/Data!$O$12),0)</f>
        <v>0</v>
      </c>
      <c r="S26" s="66">
        <f>IF(AND(Data!$B24=DataOdafim_2!S$1,DataOdafim_2!$A26=Data!$A24),INT(Data!$H24/Data!$O$12),0)</f>
        <v>0</v>
      </c>
      <c r="T26" s="66">
        <f>IF(AND(Data!$B24=DataOdafim_2!T$1,DataOdafim_2!$A26=Data!$A24),INT(Data!$H24/Data!$O$12),0)</f>
        <v>0</v>
      </c>
      <c r="U26" s="66">
        <f>IF(AND(Data!$B24=DataOdafim_2!U$1,DataOdafim_2!$A26=Data!$A24),INT(Data!$H24/Data!$O$12),0)</f>
        <v>0</v>
      </c>
      <c r="V26" s="66">
        <f>IF(AND(Data!$B24=DataOdafim_2!V$1,DataOdafim_2!$A26=Data!$A24),INT(Data!$H24/Data!$O$12),0)</f>
        <v>0</v>
      </c>
      <c r="W26" s="66">
        <f>IF(AND(Data!$B24=DataOdafim_2!W$1,DataOdafim_2!$A26=Data!$A24),INT(Data!$H24/Data!$O$12),0)</f>
        <v>0</v>
      </c>
      <c r="X26" s="66">
        <f>IF(AND(Data!$B24=DataOdafim_2!X$1,DataOdafim_2!$A26=Data!$A24),INT(Data!$H24/Data!$O$12),0)</f>
        <v>0</v>
      </c>
      <c r="Y26" s="66">
        <f>IF(AND(Data!$B24=DataOdafim_2!Y$1,DataOdafim_2!$A26=Data!$A24),INT(Data!$H24/Data!$O$12),0)</f>
        <v>0</v>
      </c>
      <c r="Z26" s="66">
        <f>IF(AND(Data!$B24=DataOdafim_2!Z$1,DataOdafim_2!$A26=Data!$A24),INT(Data!$H24/Data!$O$12),0)</f>
        <v>0</v>
      </c>
      <c r="AA26" s="66">
        <f>IF(AND(Data!$B24=DataOdafim_2!AA$1,DataOdafim_2!$A26=Data!$A24),INT(Data!$H24/Data!$O$12),0)</f>
        <v>0</v>
      </c>
      <c r="AB26" s="66">
        <f>IF(AND(Data!$B24=DataOdafim_2!AB$1,DataOdafim_2!$A26=Data!$A24),INT(Data!$H24/Data!$O$12),0)</f>
        <v>0</v>
      </c>
      <c r="AC26" s="66">
        <f>IF(AND(Data!$B24=DataOdafim_2!AC$1,DataOdafim_2!$A26=Data!$A24),INT(Data!$H24/Data!$O$12),0)</f>
        <v>0</v>
      </c>
      <c r="AD26" s="66">
        <f>IF(AND(Data!$B24=DataOdafim_2!AD$1,DataOdafim_2!$A26=Data!$A24),INT(Data!$H24/Data!$O$12),0)</f>
        <v>0</v>
      </c>
      <c r="AE26" s="66">
        <f>IF(AND(Data!$B24=DataOdafim_2!AE$1,DataOdafim_2!$A26=Data!$A24),INT(Data!$H24/Data!$O$12),0)</f>
        <v>0</v>
      </c>
      <c r="AF26" s="66">
        <f>IF(AND(Data!$B24=DataOdafim_2!AF$1,DataOdafim_2!$A26=Data!$A24),INT(Data!$H24/Data!$O$12),0)</f>
        <v>0</v>
      </c>
      <c r="AG26" s="66">
        <f>IF(AND(Data!$B24=DataOdafim_2!AG$1,DataOdafim_2!$A26=Data!$A24),INT(Data!$H24/Data!$O$12),0)</f>
        <v>0</v>
      </c>
      <c r="AH26" s="66">
        <f>IF(AND(Data!$B24=DataOdafim_2!AH$1,DataOdafim_2!$A26=Data!$A24),INT(Data!$H24/Data!$O$12),0)</f>
        <v>0</v>
      </c>
      <c r="AI26" s="66">
        <f>IF(AND(Data!$B24=DataOdafim_2!AI$1,DataOdafim_2!$A26=Data!$A24),INT(Data!$H24/Data!$O$12),0)</f>
        <v>0</v>
      </c>
      <c r="AJ26" s="66">
        <f>IF(AND(Data!$B24=DataOdafim_2!AJ$1,DataOdafim_2!$A26=Data!$A24),INT(Data!$H24/Data!$O$12),0)</f>
        <v>0</v>
      </c>
      <c r="AK26" s="66">
        <f>IF(AND(Data!$B24=DataOdafim_2!AK$1,DataOdafim_2!$A26=Data!$A24),INT(Data!$H24/Data!$O$12),0)</f>
        <v>0</v>
      </c>
      <c r="AL26" s="66">
        <f>IF(AND(Data!$B24=DataOdafim_2!AL$1,DataOdafim_2!$A26=Data!$A24),INT(Data!$H24/Data!$O$12),0)</f>
        <v>0</v>
      </c>
      <c r="AM26" s="66">
        <f>IF(AND(Data!$B24=DataOdafim_2!AM$1,DataOdafim_2!$A26=Data!$A24),INT(Data!$H24/Data!$O$12),0)</f>
        <v>0</v>
      </c>
      <c r="AN26" s="66">
        <f>IF(AND(Data!$B24=DataOdafim_2!AN$1,DataOdafim_2!$A26=Data!$A24),INT(Data!$H24/Data!$O$12),0)</f>
        <v>0</v>
      </c>
      <c r="AO26" s="66">
        <f>IF(AND(Data!$B24=DataOdafim_2!AO$1,DataOdafim_2!$A26=Data!$A24),INT(Data!$H24/Data!$O$12),0)</f>
        <v>0</v>
      </c>
      <c r="AP26" s="66">
        <f>IF(AND(Data!$B24=DataOdafim_2!AP$1,DataOdafim_2!$A26=Data!$A24),INT(Data!$H24/Data!$O$12),0)</f>
        <v>0</v>
      </c>
      <c r="AQ26" s="66">
        <f>IF(AND(Data!$B24=DataOdafim_2!AQ$1,DataOdafim_2!$A26=Data!$A24),INT(Data!$H24/Data!$O$12),0)</f>
        <v>0</v>
      </c>
      <c r="AR26" s="66">
        <f>IF(AND(Data!$B24=DataOdafim_2!AR$1,DataOdafim_2!$A26=Data!$A24),INT(Data!$H24/Data!$O$12),0)</f>
        <v>0</v>
      </c>
      <c r="AS26" s="66">
        <f>IF(AND(Data!$B24=DataOdafim_2!AS$1,DataOdafim_2!$A26=Data!$A24),INT(Data!$H24/Data!$O$12),0)</f>
        <v>0</v>
      </c>
      <c r="AT26" s="66">
        <f>IF(AND(Data!$B24=DataOdafim_2!AT$1,DataOdafim_2!$A26=Data!$A24),INT(Data!$H24/Data!$O$12),0)</f>
        <v>0</v>
      </c>
      <c r="AU26" s="66">
        <f>IF(AND(Data!$B24=DataOdafim_2!AU$1,DataOdafim_2!$A26=Data!$A24),INT(Data!$H24/Data!$O$12),0)</f>
        <v>0</v>
      </c>
      <c r="AV26" s="66">
        <f>IF(AND(Data!$B24=DataOdafim_2!AV$1,DataOdafim_2!$A26=Data!$A24),INT(Data!$H24/Data!$O$12),0)</f>
        <v>0</v>
      </c>
      <c r="AW26" s="66">
        <f>IF(AND(Data!$B24=DataOdafim_2!AW$1,DataOdafim_2!$A26=Data!$A24),INT(Data!$H24/Data!$O$12),0)</f>
        <v>0</v>
      </c>
      <c r="AX26" s="66">
        <f>IF(AND(Data!$B24=DataOdafim_2!AX$1,DataOdafim_2!$A26=Data!$A24),INT(Data!$H24/Data!$O$12),0)</f>
        <v>0</v>
      </c>
      <c r="AY26" s="66">
        <f>IF(AND(Data!$B24=DataOdafim_2!AY$1,DataOdafim_2!$A26=Data!$A24),INT(Data!$H24/Data!$O$12),0)</f>
        <v>0</v>
      </c>
      <c r="AZ26" s="66">
        <f>IF(AND(Data!$B24=DataOdafim_2!AZ$1,DataOdafim_2!$A26=Data!$A24),INT(Data!$H24/Data!$O$12),0)</f>
        <v>0</v>
      </c>
      <c r="BA26" s="66">
        <f>IF(AND(Data!$B24=DataOdafim_2!BA$1,DataOdafim_2!$A26=Data!$A24),INT(Data!$H24/Data!$O$12),0)</f>
        <v>0</v>
      </c>
      <c r="BB26" s="66">
        <f>IF(AND(Data!$B24=DataOdafim_2!BB$1,DataOdafim_2!$A26=Data!$A24),INT(Data!$H24/Data!$O$12),0)</f>
        <v>0</v>
      </c>
      <c r="BC26" s="66">
        <f>IF(AND(Data!$B24=DataOdafim_2!BC$1,DataOdafim_2!$A26=Data!$A24),INT(Data!$H24/Data!$O$12),0)</f>
        <v>0</v>
      </c>
      <c r="BD26" s="66">
        <f>IF(AND(Data!$B24=DataOdafim_2!BD$1,DataOdafim_2!$A26=Data!$A24),INT(Data!$H24/Data!$O$12),0)</f>
        <v>0</v>
      </c>
      <c r="BE26" s="66">
        <f>IF(AND(Data!$B24=DataOdafim_2!BE$1,DataOdafim_2!$A26=Data!$A24),INT(Data!$H24/Data!$O$12),0)</f>
        <v>0</v>
      </c>
      <c r="BF26" s="66">
        <f>IF(AND(Data!$B24=DataOdafim_2!BF$1,DataOdafim_2!$A26=Data!$A24),INT(Data!$H24/Data!$O$12),0)</f>
        <v>0</v>
      </c>
      <c r="BG26" s="66">
        <f>IF(AND(Data!$B24=DataOdafim_2!BG$1,DataOdafim_2!$A26=Data!$A24),INT(Data!$H24/Data!$O$12),0)</f>
        <v>0</v>
      </c>
      <c r="BH26" s="66">
        <f>IF(AND(Data!$B24=DataOdafim_2!BH$1,DataOdafim_2!$A26=Data!$A24),INT(Data!$H24/Data!$O$12),0)</f>
        <v>0</v>
      </c>
      <c r="BI26" s="66">
        <f>IF(AND(Data!$B24=DataOdafim_2!BI$1,DataOdafim_2!$A26=Data!$A24),INT(Data!$H24/Data!$O$12),0)</f>
        <v>0</v>
      </c>
      <c r="BJ26" s="66">
        <f>IF(AND(Data!$B24=DataOdafim_2!BJ$1,DataOdafim_2!$A26=Data!$A24),INT(Data!$H24/Data!$O$12),0)</f>
        <v>0</v>
      </c>
    </row>
    <row r="27" spans="1:62" ht="15" x14ac:dyDescent="0.25">
      <c r="A27" s="64">
        <v>24</v>
      </c>
      <c r="B27" s="64" t="str">
        <f>VLOOKUP(A27,Data!A:E,5,FALSE)</f>
        <v>אחדות ע.</v>
      </c>
      <c r="C27" s="66">
        <f>IF(AND(Data!$B25=DataOdafim_2!C$1,DataOdafim_2!$A27=Data!$A25),INT(Data!$H25/Data!$O$12),0)</f>
        <v>0</v>
      </c>
      <c r="D27" s="66">
        <f>IF(AND(Data!$B25=DataOdafim_2!D$1,DataOdafim_2!$A27=Data!$A25),INT(Data!$H25/Data!$O$12),0)</f>
        <v>0</v>
      </c>
      <c r="E27" s="66">
        <f>IF(AND(Data!$B25=DataOdafim_2!E$1,DataOdafim_2!$A27=Data!$A25),INT(Data!$H25/Data!$O$12),0)</f>
        <v>0</v>
      </c>
      <c r="F27" s="66">
        <f>IF(AND(Data!$B25=DataOdafim_2!F$1,DataOdafim_2!$A27=Data!$A25),INT(Data!$H25/Data!$O$12),0)</f>
        <v>0</v>
      </c>
      <c r="G27" s="66">
        <f>IF(AND(Data!$B25=DataOdafim_2!G$1,DataOdafim_2!$A27=Data!$A25),INT(Data!$H25/Data!$O$12),0)</f>
        <v>0</v>
      </c>
      <c r="H27" s="66">
        <f>IF(AND(Data!$B25=DataOdafim_2!H$1,DataOdafim_2!$A27=Data!$A25),INT(Data!$H25/Data!$O$12),0)</f>
        <v>0</v>
      </c>
      <c r="I27" s="66">
        <f>IF(AND(Data!$B25=DataOdafim_2!I$1,DataOdafim_2!$A27=Data!$A25),INT(Data!$H25/Data!$O$12),0)</f>
        <v>0</v>
      </c>
      <c r="J27" s="66">
        <f>IF(AND(Data!$B25=DataOdafim_2!J$1,DataOdafim_2!$A27=Data!$A25),INT(Data!$H25/Data!$O$12),0)</f>
        <v>0</v>
      </c>
      <c r="K27" s="66">
        <f>IF(AND(Data!$B25=DataOdafim_2!K$1,DataOdafim_2!$A27=Data!$A25),INT(Data!$H25/Data!$O$12),0)</f>
        <v>0</v>
      </c>
      <c r="L27" s="66">
        <f>IF(AND(Data!$B25=DataOdafim_2!L$1,DataOdafim_2!$A27=Data!$A25),INT(Data!$H25/Data!$O$12),0)</f>
        <v>0</v>
      </c>
      <c r="M27" s="66">
        <f>IF(AND(Data!$B25=DataOdafim_2!M$1,DataOdafim_2!$A27=Data!$A25),INT(Data!$H25/Data!$O$12),0)</f>
        <v>0</v>
      </c>
      <c r="N27" s="66">
        <f>IF(AND(Data!$B25=DataOdafim_2!N$1,DataOdafim_2!$A27=Data!$A25),INT(Data!$H25/Data!$O$12),0)</f>
        <v>0</v>
      </c>
      <c r="O27" s="66">
        <f>IF(AND(Data!$B25=DataOdafim_2!O$1,DataOdafim_2!$A27=Data!$A25),INT(Data!$H25/Data!$O$12),0)</f>
        <v>0</v>
      </c>
      <c r="P27" s="66">
        <f>IF(AND(Data!$B25=DataOdafim_2!P$1,DataOdafim_2!$A27=Data!$A25),INT(Data!$H25/Data!$O$12),0)</f>
        <v>0</v>
      </c>
      <c r="Q27" s="66">
        <f>IF(AND(Data!$B25=DataOdafim_2!Q$1,DataOdafim_2!$A27=Data!$A25),INT(Data!$H25/Data!$O$12),0)</f>
        <v>0</v>
      </c>
      <c r="R27" s="66">
        <f>IF(AND(Data!$B25=DataOdafim_2!R$1,DataOdafim_2!$A27=Data!$A25),INT(Data!$H25/Data!$O$12),0)</f>
        <v>0</v>
      </c>
      <c r="S27" s="66">
        <f>IF(AND(Data!$B25=DataOdafim_2!S$1,DataOdafim_2!$A27=Data!$A25),INT(Data!$H25/Data!$O$12),0)</f>
        <v>0</v>
      </c>
      <c r="T27" s="66">
        <f>IF(AND(Data!$B25=DataOdafim_2!T$1,DataOdafim_2!$A27=Data!$A25),INT(Data!$H25/Data!$O$12),0)</f>
        <v>0</v>
      </c>
      <c r="U27" s="66">
        <f>IF(AND(Data!$B25=DataOdafim_2!U$1,DataOdafim_2!$A27=Data!$A25),INT(Data!$H25/Data!$O$12),0)</f>
        <v>0</v>
      </c>
      <c r="V27" s="66">
        <f>IF(AND(Data!$B25=DataOdafim_2!V$1,DataOdafim_2!$A27=Data!$A25),INT(Data!$H25/Data!$O$12),0)</f>
        <v>0</v>
      </c>
      <c r="W27" s="66">
        <f>IF(AND(Data!$B25=DataOdafim_2!W$1,DataOdafim_2!$A27=Data!$A25),INT(Data!$H25/Data!$O$12),0)</f>
        <v>0</v>
      </c>
      <c r="X27" s="66">
        <f>IF(AND(Data!$B25=DataOdafim_2!X$1,DataOdafim_2!$A27=Data!$A25),INT(Data!$H25/Data!$O$12),0)</f>
        <v>0</v>
      </c>
      <c r="Y27" s="66">
        <f>IF(AND(Data!$B25=DataOdafim_2!Y$1,DataOdafim_2!$A27=Data!$A25),INT(Data!$H25/Data!$O$12),0)</f>
        <v>0</v>
      </c>
      <c r="Z27" s="66">
        <f>IF(AND(Data!$B25=DataOdafim_2!Z$1,DataOdafim_2!$A27=Data!$A25),INT(Data!$H25/Data!$O$12),0)</f>
        <v>0</v>
      </c>
      <c r="AA27" s="66">
        <f>IF(AND(Data!$B25=DataOdafim_2!AA$1,DataOdafim_2!$A27=Data!$A25),INT(Data!$H25/Data!$O$12),0)</f>
        <v>0</v>
      </c>
      <c r="AB27" s="66">
        <f>IF(AND(Data!$B25=DataOdafim_2!AB$1,DataOdafim_2!$A27=Data!$A25),INT(Data!$H25/Data!$O$12),0)</f>
        <v>0</v>
      </c>
      <c r="AC27" s="66">
        <f>IF(AND(Data!$B25=DataOdafim_2!AC$1,DataOdafim_2!$A27=Data!$A25),INT(Data!$H25/Data!$O$12),0)</f>
        <v>0</v>
      </c>
      <c r="AD27" s="66">
        <f>IF(AND(Data!$B25=DataOdafim_2!AD$1,DataOdafim_2!$A27=Data!$A25),INT(Data!$H25/Data!$O$12),0)</f>
        <v>0</v>
      </c>
      <c r="AE27" s="66">
        <f>IF(AND(Data!$B25=DataOdafim_2!AE$1,DataOdafim_2!$A27=Data!$A25),INT(Data!$H25/Data!$O$12),0)</f>
        <v>0</v>
      </c>
      <c r="AF27" s="66">
        <f>IF(AND(Data!$B25=DataOdafim_2!AF$1,DataOdafim_2!$A27=Data!$A25),INT(Data!$H25/Data!$O$12),0)</f>
        <v>0</v>
      </c>
      <c r="AG27" s="66">
        <f>IF(AND(Data!$B25=DataOdafim_2!AG$1,DataOdafim_2!$A27=Data!$A25),INT(Data!$H25/Data!$O$12),0)</f>
        <v>0</v>
      </c>
      <c r="AH27" s="66">
        <f>IF(AND(Data!$B25=DataOdafim_2!AH$1,DataOdafim_2!$A27=Data!$A25),INT(Data!$H25/Data!$O$12),0)</f>
        <v>0</v>
      </c>
      <c r="AI27" s="66">
        <f>IF(AND(Data!$B25=DataOdafim_2!AI$1,DataOdafim_2!$A27=Data!$A25),INT(Data!$H25/Data!$O$12),0)</f>
        <v>0</v>
      </c>
      <c r="AJ27" s="66">
        <f>IF(AND(Data!$B25=DataOdafim_2!AJ$1,DataOdafim_2!$A27=Data!$A25),INT(Data!$H25/Data!$O$12),0)</f>
        <v>0</v>
      </c>
      <c r="AK27" s="66">
        <f>IF(AND(Data!$B25=DataOdafim_2!AK$1,DataOdafim_2!$A27=Data!$A25),INT(Data!$H25/Data!$O$12),0)</f>
        <v>0</v>
      </c>
      <c r="AL27" s="66">
        <f>IF(AND(Data!$B25=DataOdafim_2!AL$1,DataOdafim_2!$A27=Data!$A25),INT(Data!$H25/Data!$O$12),0)</f>
        <v>0</v>
      </c>
      <c r="AM27" s="66">
        <f>IF(AND(Data!$B25=DataOdafim_2!AM$1,DataOdafim_2!$A27=Data!$A25),INT(Data!$H25/Data!$O$12),0)</f>
        <v>0</v>
      </c>
      <c r="AN27" s="66">
        <f>IF(AND(Data!$B25=DataOdafim_2!AN$1,DataOdafim_2!$A27=Data!$A25),INT(Data!$H25/Data!$O$12),0)</f>
        <v>0</v>
      </c>
      <c r="AO27" s="66">
        <f>IF(AND(Data!$B25=DataOdafim_2!AO$1,DataOdafim_2!$A27=Data!$A25),INT(Data!$H25/Data!$O$12),0)</f>
        <v>0</v>
      </c>
      <c r="AP27" s="66">
        <f>IF(AND(Data!$B25=DataOdafim_2!AP$1,DataOdafim_2!$A27=Data!$A25),INT(Data!$H25/Data!$O$12),0)</f>
        <v>0</v>
      </c>
      <c r="AQ27" s="66">
        <f>IF(AND(Data!$B25=DataOdafim_2!AQ$1,DataOdafim_2!$A27=Data!$A25),INT(Data!$H25/Data!$O$12),0)</f>
        <v>0</v>
      </c>
      <c r="AR27" s="66">
        <f>IF(AND(Data!$B25=DataOdafim_2!AR$1,DataOdafim_2!$A27=Data!$A25),INT(Data!$H25/Data!$O$12),0)</f>
        <v>0</v>
      </c>
      <c r="AS27" s="66">
        <f>IF(AND(Data!$B25=DataOdafim_2!AS$1,DataOdafim_2!$A27=Data!$A25),INT(Data!$H25/Data!$O$12),0)</f>
        <v>0</v>
      </c>
      <c r="AT27" s="66">
        <f>IF(AND(Data!$B25=DataOdafim_2!AT$1,DataOdafim_2!$A27=Data!$A25),INT(Data!$H25/Data!$O$12),0)</f>
        <v>0</v>
      </c>
      <c r="AU27" s="66">
        <f>IF(AND(Data!$B25=DataOdafim_2!AU$1,DataOdafim_2!$A27=Data!$A25),INT(Data!$H25/Data!$O$12),0)</f>
        <v>0</v>
      </c>
      <c r="AV27" s="66">
        <f>IF(AND(Data!$B25=DataOdafim_2!AV$1,DataOdafim_2!$A27=Data!$A25),INT(Data!$H25/Data!$O$12),0)</f>
        <v>0</v>
      </c>
      <c r="AW27" s="66">
        <f>IF(AND(Data!$B25=DataOdafim_2!AW$1,DataOdafim_2!$A27=Data!$A25),INT(Data!$H25/Data!$O$12),0)</f>
        <v>0</v>
      </c>
      <c r="AX27" s="66">
        <f>IF(AND(Data!$B25=DataOdafim_2!AX$1,DataOdafim_2!$A27=Data!$A25),INT(Data!$H25/Data!$O$12),0)</f>
        <v>0</v>
      </c>
      <c r="AY27" s="66">
        <f>IF(AND(Data!$B25=DataOdafim_2!AY$1,DataOdafim_2!$A27=Data!$A25),INT(Data!$H25/Data!$O$12),0)</f>
        <v>0</v>
      </c>
      <c r="AZ27" s="66">
        <f>IF(AND(Data!$B25=DataOdafim_2!AZ$1,DataOdafim_2!$A27=Data!$A25),INT(Data!$H25/Data!$O$12),0)</f>
        <v>0</v>
      </c>
      <c r="BA27" s="66">
        <f>IF(AND(Data!$B25=DataOdafim_2!BA$1,DataOdafim_2!$A27=Data!$A25),INT(Data!$H25/Data!$O$12),0)</f>
        <v>0</v>
      </c>
      <c r="BB27" s="66">
        <f>IF(AND(Data!$B25=DataOdafim_2!BB$1,DataOdafim_2!$A27=Data!$A25),INT(Data!$H25/Data!$O$12),0)</f>
        <v>0</v>
      </c>
      <c r="BC27" s="66">
        <f>IF(AND(Data!$B25=DataOdafim_2!BC$1,DataOdafim_2!$A27=Data!$A25),INT(Data!$H25/Data!$O$12),0)</f>
        <v>0</v>
      </c>
      <c r="BD27" s="66">
        <f>IF(AND(Data!$B25=DataOdafim_2!BD$1,DataOdafim_2!$A27=Data!$A25),INT(Data!$H25/Data!$O$12),0)</f>
        <v>0</v>
      </c>
      <c r="BE27" s="66">
        <f>IF(AND(Data!$B25=DataOdafim_2!BE$1,DataOdafim_2!$A27=Data!$A25),INT(Data!$H25/Data!$O$12),0)</f>
        <v>0</v>
      </c>
      <c r="BF27" s="66">
        <f>IF(AND(Data!$B25=DataOdafim_2!BF$1,DataOdafim_2!$A27=Data!$A25),INT(Data!$H25/Data!$O$12),0)</f>
        <v>0</v>
      </c>
      <c r="BG27" s="66">
        <f>IF(AND(Data!$B25=DataOdafim_2!BG$1,DataOdafim_2!$A27=Data!$A25),INT(Data!$H25/Data!$O$12),0)</f>
        <v>0</v>
      </c>
      <c r="BH27" s="66">
        <f>IF(AND(Data!$B25=DataOdafim_2!BH$1,DataOdafim_2!$A27=Data!$A25),INT(Data!$H25/Data!$O$12),0)</f>
        <v>0</v>
      </c>
      <c r="BI27" s="66">
        <f>IF(AND(Data!$B25=DataOdafim_2!BI$1,DataOdafim_2!$A27=Data!$A25),INT(Data!$H25/Data!$O$12),0)</f>
        <v>0</v>
      </c>
      <c r="BJ27" s="66">
        <f>IF(AND(Data!$B25=DataOdafim_2!BJ$1,DataOdafim_2!$A27=Data!$A25),INT(Data!$H25/Data!$O$12),0)</f>
        <v>0</v>
      </c>
    </row>
    <row r="28" spans="1:62" ht="15" x14ac:dyDescent="0.25">
      <c r="A28" s="64">
        <v>25</v>
      </c>
      <c r="B28" s="64" t="str">
        <f>VLOOKUP(A28,Data!A:E,5,FALSE)</f>
        <v>נוצרית</v>
      </c>
      <c r="C28" s="66">
        <f>IF(AND(Data!$B26=DataOdafim_2!C$1,DataOdafim_2!$A28=Data!$A26),INT(Data!$H26/Data!$O$12),0)</f>
        <v>0</v>
      </c>
      <c r="D28" s="66">
        <f>IF(AND(Data!$B26=DataOdafim_2!D$1,DataOdafim_2!$A28=Data!$A26),INT(Data!$H26/Data!$O$12),0)</f>
        <v>0</v>
      </c>
      <c r="E28" s="66">
        <f>IF(AND(Data!$B26=DataOdafim_2!E$1,DataOdafim_2!$A28=Data!$A26),INT(Data!$H26/Data!$O$12),0)</f>
        <v>0</v>
      </c>
      <c r="F28" s="66">
        <f>IF(AND(Data!$B26=DataOdafim_2!F$1,DataOdafim_2!$A28=Data!$A26),INT(Data!$H26/Data!$O$12),0)</f>
        <v>0</v>
      </c>
      <c r="G28" s="66">
        <f>IF(AND(Data!$B26=DataOdafim_2!G$1,DataOdafim_2!$A28=Data!$A26),INT(Data!$H26/Data!$O$12),0)</f>
        <v>0</v>
      </c>
      <c r="H28" s="66">
        <f>IF(AND(Data!$B26=DataOdafim_2!H$1,DataOdafim_2!$A28=Data!$A26),INT(Data!$H26/Data!$O$12),0)</f>
        <v>0</v>
      </c>
      <c r="I28" s="66">
        <f>IF(AND(Data!$B26=DataOdafim_2!I$1,DataOdafim_2!$A28=Data!$A26),INT(Data!$H26/Data!$O$12),0)</f>
        <v>0</v>
      </c>
      <c r="J28" s="66">
        <f>IF(AND(Data!$B26=DataOdafim_2!J$1,DataOdafim_2!$A28=Data!$A26),INT(Data!$H26/Data!$O$12),0)</f>
        <v>0</v>
      </c>
      <c r="K28" s="66">
        <f>IF(AND(Data!$B26=DataOdafim_2!K$1,DataOdafim_2!$A28=Data!$A26),INT(Data!$H26/Data!$O$12),0)</f>
        <v>0</v>
      </c>
      <c r="L28" s="66">
        <f>IF(AND(Data!$B26=DataOdafim_2!L$1,DataOdafim_2!$A28=Data!$A26),INT(Data!$H26/Data!$O$12),0)</f>
        <v>0</v>
      </c>
      <c r="M28" s="66">
        <f>IF(AND(Data!$B26=DataOdafim_2!M$1,DataOdafim_2!$A28=Data!$A26),INT(Data!$H26/Data!$O$12),0)</f>
        <v>0</v>
      </c>
      <c r="N28" s="66">
        <f>IF(AND(Data!$B26=DataOdafim_2!N$1,DataOdafim_2!$A28=Data!$A26),INT(Data!$H26/Data!$O$12),0)</f>
        <v>0</v>
      </c>
      <c r="O28" s="66">
        <f>IF(AND(Data!$B26=DataOdafim_2!O$1,DataOdafim_2!$A28=Data!$A26),INT(Data!$H26/Data!$O$12),0)</f>
        <v>0</v>
      </c>
      <c r="P28" s="66">
        <f>IF(AND(Data!$B26=DataOdafim_2!P$1,DataOdafim_2!$A28=Data!$A26),INT(Data!$H26/Data!$O$12),0)</f>
        <v>0</v>
      </c>
      <c r="Q28" s="66">
        <f>IF(AND(Data!$B26=DataOdafim_2!Q$1,DataOdafim_2!$A28=Data!$A26),INT(Data!$H26/Data!$O$12),0)</f>
        <v>0</v>
      </c>
      <c r="R28" s="66">
        <f>IF(AND(Data!$B26=DataOdafim_2!R$1,DataOdafim_2!$A28=Data!$A26),INT(Data!$H26/Data!$O$12),0)</f>
        <v>0</v>
      </c>
      <c r="S28" s="66">
        <f>IF(AND(Data!$B26=DataOdafim_2!S$1,DataOdafim_2!$A28=Data!$A26),INT(Data!$H26/Data!$O$12),0)</f>
        <v>0</v>
      </c>
      <c r="T28" s="66">
        <f>IF(AND(Data!$B26=DataOdafim_2!T$1,DataOdafim_2!$A28=Data!$A26),INT(Data!$H26/Data!$O$12),0)</f>
        <v>0</v>
      </c>
      <c r="U28" s="66">
        <f>IF(AND(Data!$B26=DataOdafim_2!U$1,DataOdafim_2!$A28=Data!$A26),INT(Data!$H26/Data!$O$12),0)</f>
        <v>0</v>
      </c>
      <c r="V28" s="66">
        <f>IF(AND(Data!$B26=DataOdafim_2!V$1,DataOdafim_2!$A28=Data!$A26),INT(Data!$H26/Data!$O$12),0)</f>
        <v>0</v>
      </c>
      <c r="W28" s="66">
        <f>IF(AND(Data!$B26=DataOdafim_2!W$1,DataOdafim_2!$A28=Data!$A26),INT(Data!$H26/Data!$O$12),0)</f>
        <v>0</v>
      </c>
      <c r="X28" s="66">
        <f>IF(AND(Data!$B26=DataOdafim_2!X$1,DataOdafim_2!$A28=Data!$A26),INT(Data!$H26/Data!$O$12),0)</f>
        <v>0</v>
      </c>
      <c r="Y28" s="66">
        <f>IF(AND(Data!$B26=DataOdafim_2!Y$1,DataOdafim_2!$A28=Data!$A26),INT(Data!$H26/Data!$O$12),0)</f>
        <v>0</v>
      </c>
      <c r="Z28" s="66">
        <f>IF(AND(Data!$B26=DataOdafim_2!Z$1,DataOdafim_2!$A28=Data!$A26),INT(Data!$H26/Data!$O$12),0)</f>
        <v>0</v>
      </c>
      <c r="AA28" s="66">
        <f>IF(AND(Data!$B26=DataOdafim_2!AA$1,DataOdafim_2!$A28=Data!$A26),INT(Data!$H26/Data!$O$12),0)</f>
        <v>0</v>
      </c>
      <c r="AB28" s="66">
        <f>IF(AND(Data!$B26=DataOdafim_2!AB$1,DataOdafim_2!$A28=Data!$A26),INT(Data!$H26/Data!$O$12),0)</f>
        <v>0</v>
      </c>
      <c r="AC28" s="66">
        <f>IF(AND(Data!$B26=DataOdafim_2!AC$1,DataOdafim_2!$A28=Data!$A26),INT(Data!$H26/Data!$O$12),0)</f>
        <v>0</v>
      </c>
      <c r="AD28" s="66">
        <f>IF(AND(Data!$B26=DataOdafim_2!AD$1,DataOdafim_2!$A28=Data!$A26),INT(Data!$H26/Data!$O$12),0)</f>
        <v>0</v>
      </c>
      <c r="AE28" s="66">
        <f>IF(AND(Data!$B26=DataOdafim_2!AE$1,DataOdafim_2!$A28=Data!$A26),INT(Data!$H26/Data!$O$12),0)</f>
        <v>0</v>
      </c>
      <c r="AF28" s="66">
        <f>IF(AND(Data!$B26=DataOdafim_2!AF$1,DataOdafim_2!$A28=Data!$A26),INT(Data!$H26/Data!$O$12),0)</f>
        <v>0</v>
      </c>
      <c r="AG28" s="66">
        <f>IF(AND(Data!$B26=DataOdafim_2!AG$1,DataOdafim_2!$A28=Data!$A26),INT(Data!$H26/Data!$O$12),0)</f>
        <v>0</v>
      </c>
      <c r="AH28" s="66">
        <f>IF(AND(Data!$B26=DataOdafim_2!AH$1,DataOdafim_2!$A28=Data!$A26),INT(Data!$H26/Data!$O$12),0)</f>
        <v>0</v>
      </c>
      <c r="AI28" s="66">
        <f>IF(AND(Data!$B26=DataOdafim_2!AI$1,DataOdafim_2!$A28=Data!$A26),INT(Data!$H26/Data!$O$12),0)</f>
        <v>0</v>
      </c>
      <c r="AJ28" s="66">
        <f>IF(AND(Data!$B26=DataOdafim_2!AJ$1,DataOdafim_2!$A28=Data!$A26),INT(Data!$H26/Data!$O$12),0)</f>
        <v>0</v>
      </c>
      <c r="AK28" s="66">
        <f>IF(AND(Data!$B26=DataOdafim_2!AK$1,DataOdafim_2!$A28=Data!$A26),INT(Data!$H26/Data!$O$12),0)</f>
        <v>0</v>
      </c>
      <c r="AL28" s="66">
        <f>IF(AND(Data!$B26=DataOdafim_2!AL$1,DataOdafim_2!$A28=Data!$A26),INT(Data!$H26/Data!$O$12),0)</f>
        <v>0</v>
      </c>
      <c r="AM28" s="66">
        <f>IF(AND(Data!$B26=DataOdafim_2!AM$1,DataOdafim_2!$A28=Data!$A26),INT(Data!$H26/Data!$O$12),0)</f>
        <v>0</v>
      </c>
      <c r="AN28" s="66">
        <f>IF(AND(Data!$B26=DataOdafim_2!AN$1,DataOdafim_2!$A28=Data!$A26),INT(Data!$H26/Data!$O$12),0)</f>
        <v>0</v>
      </c>
      <c r="AO28" s="66">
        <f>IF(AND(Data!$B26=DataOdafim_2!AO$1,DataOdafim_2!$A28=Data!$A26),INT(Data!$H26/Data!$O$12),0)</f>
        <v>0</v>
      </c>
      <c r="AP28" s="66">
        <f>IF(AND(Data!$B26=DataOdafim_2!AP$1,DataOdafim_2!$A28=Data!$A26),INT(Data!$H26/Data!$O$12),0)</f>
        <v>0</v>
      </c>
      <c r="AQ28" s="66">
        <f>IF(AND(Data!$B26=DataOdafim_2!AQ$1,DataOdafim_2!$A28=Data!$A26),INT(Data!$H26/Data!$O$12),0)</f>
        <v>0</v>
      </c>
      <c r="AR28" s="66">
        <f>IF(AND(Data!$B26=DataOdafim_2!AR$1,DataOdafim_2!$A28=Data!$A26),INT(Data!$H26/Data!$O$12),0)</f>
        <v>0</v>
      </c>
      <c r="AS28" s="66">
        <f>IF(AND(Data!$B26=DataOdafim_2!AS$1,DataOdafim_2!$A28=Data!$A26),INT(Data!$H26/Data!$O$12),0)</f>
        <v>0</v>
      </c>
      <c r="AT28" s="66">
        <f>IF(AND(Data!$B26=DataOdafim_2!AT$1,DataOdafim_2!$A28=Data!$A26),INT(Data!$H26/Data!$O$12),0)</f>
        <v>0</v>
      </c>
      <c r="AU28" s="66">
        <f>IF(AND(Data!$B26=DataOdafim_2!AU$1,DataOdafim_2!$A28=Data!$A26),INT(Data!$H26/Data!$O$12),0)</f>
        <v>0</v>
      </c>
      <c r="AV28" s="66">
        <f>IF(AND(Data!$B26=DataOdafim_2!AV$1,DataOdafim_2!$A28=Data!$A26),INT(Data!$H26/Data!$O$12),0)</f>
        <v>0</v>
      </c>
      <c r="AW28" s="66">
        <f>IF(AND(Data!$B26=DataOdafim_2!AW$1,DataOdafim_2!$A28=Data!$A26),INT(Data!$H26/Data!$O$12),0)</f>
        <v>0</v>
      </c>
      <c r="AX28" s="66">
        <f>IF(AND(Data!$B26=DataOdafim_2!AX$1,DataOdafim_2!$A28=Data!$A26),INT(Data!$H26/Data!$O$12),0)</f>
        <v>0</v>
      </c>
      <c r="AY28" s="66">
        <f>IF(AND(Data!$B26=DataOdafim_2!AY$1,DataOdafim_2!$A28=Data!$A26),INT(Data!$H26/Data!$O$12),0)</f>
        <v>0</v>
      </c>
      <c r="AZ28" s="66">
        <f>IF(AND(Data!$B26=DataOdafim_2!AZ$1,DataOdafim_2!$A28=Data!$A26),INT(Data!$H26/Data!$O$12),0)</f>
        <v>0</v>
      </c>
      <c r="BA28" s="66">
        <f>IF(AND(Data!$B26=DataOdafim_2!BA$1,DataOdafim_2!$A28=Data!$A26),INT(Data!$H26/Data!$O$12),0)</f>
        <v>0</v>
      </c>
      <c r="BB28" s="66">
        <f>IF(AND(Data!$B26=DataOdafim_2!BB$1,DataOdafim_2!$A28=Data!$A26),INT(Data!$H26/Data!$O$12),0)</f>
        <v>0</v>
      </c>
      <c r="BC28" s="66">
        <f>IF(AND(Data!$B26=DataOdafim_2!BC$1,DataOdafim_2!$A28=Data!$A26),INT(Data!$H26/Data!$O$12),0)</f>
        <v>0</v>
      </c>
      <c r="BD28" s="66">
        <f>IF(AND(Data!$B26=DataOdafim_2!BD$1,DataOdafim_2!$A28=Data!$A26),INT(Data!$H26/Data!$O$12),0)</f>
        <v>0</v>
      </c>
      <c r="BE28" s="66">
        <f>IF(AND(Data!$B26=DataOdafim_2!BE$1,DataOdafim_2!$A28=Data!$A26),INT(Data!$H26/Data!$O$12),0)</f>
        <v>0</v>
      </c>
      <c r="BF28" s="66">
        <f>IF(AND(Data!$B26=DataOdafim_2!BF$1,DataOdafim_2!$A28=Data!$A26),INT(Data!$H26/Data!$O$12),0)</f>
        <v>0</v>
      </c>
      <c r="BG28" s="66">
        <f>IF(AND(Data!$B26=DataOdafim_2!BG$1,DataOdafim_2!$A28=Data!$A26),INT(Data!$H26/Data!$O$12),0)</f>
        <v>0</v>
      </c>
      <c r="BH28" s="66">
        <f>IF(AND(Data!$B26=DataOdafim_2!BH$1,DataOdafim_2!$A28=Data!$A26),INT(Data!$H26/Data!$O$12),0)</f>
        <v>0</v>
      </c>
      <c r="BI28" s="66">
        <f>IF(AND(Data!$B26=DataOdafim_2!BI$1,DataOdafim_2!$A28=Data!$A26),INT(Data!$H26/Data!$O$12),0)</f>
        <v>0</v>
      </c>
      <c r="BJ28" s="66">
        <f>IF(AND(Data!$B26=DataOdafim_2!BJ$1,DataOdafim_2!$A28=Data!$A26),INT(Data!$H26/Data!$O$12),0)</f>
        <v>0</v>
      </c>
    </row>
    <row r="29" spans="1:62" ht="15" x14ac:dyDescent="0.25">
      <c r="A29" s="64">
        <v>26</v>
      </c>
      <c r="B29" s="64" t="str">
        <f>VLOOKUP(A29,Data!A:E,5,FALSE)</f>
        <v>זהות</v>
      </c>
      <c r="C29" s="66">
        <f>IF(AND(Data!$B27=DataOdafim_2!C$1,DataOdafim_2!$A29=Data!$A27),INT(Data!$H27/Data!$O$12),0)</f>
        <v>0</v>
      </c>
      <c r="D29" s="66">
        <f>IF(AND(Data!$B27=DataOdafim_2!D$1,DataOdafim_2!$A29=Data!$A27),INT(Data!$H27/Data!$O$12),0)</f>
        <v>0</v>
      </c>
      <c r="E29" s="66">
        <f>IF(AND(Data!$B27=DataOdafim_2!E$1,DataOdafim_2!$A29=Data!$A27),INT(Data!$H27/Data!$O$12),0)</f>
        <v>0</v>
      </c>
      <c r="F29" s="66">
        <f>IF(AND(Data!$B27=DataOdafim_2!F$1,DataOdafim_2!$A29=Data!$A27),INT(Data!$H27/Data!$O$12),0)</f>
        <v>0</v>
      </c>
      <c r="G29" s="66">
        <f>IF(AND(Data!$B27=DataOdafim_2!G$1,DataOdafim_2!$A29=Data!$A27),INT(Data!$H27/Data!$O$12),0)</f>
        <v>0</v>
      </c>
      <c r="H29" s="66">
        <f>IF(AND(Data!$B27=DataOdafim_2!H$1,DataOdafim_2!$A29=Data!$A27),INT(Data!$H27/Data!$O$12),0)</f>
        <v>0</v>
      </c>
      <c r="I29" s="66">
        <f>IF(AND(Data!$B27=DataOdafim_2!I$1,DataOdafim_2!$A29=Data!$A27),INT(Data!$H27/Data!$O$12),0)</f>
        <v>0</v>
      </c>
      <c r="J29" s="66">
        <f>IF(AND(Data!$B27=DataOdafim_2!J$1,DataOdafim_2!$A29=Data!$A27),INT(Data!$H27/Data!$O$12),0)</f>
        <v>0</v>
      </c>
      <c r="K29" s="66">
        <f>IF(AND(Data!$B27=DataOdafim_2!K$1,DataOdafim_2!$A29=Data!$A27),INT(Data!$H27/Data!$O$12),0)</f>
        <v>0</v>
      </c>
      <c r="L29" s="66">
        <f>IF(AND(Data!$B27=DataOdafim_2!L$1,DataOdafim_2!$A29=Data!$A27),INT(Data!$H27/Data!$O$12),0)</f>
        <v>0</v>
      </c>
      <c r="M29" s="66">
        <f>IF(AND(Data!$B27=DataOdafim_2!M$1,DataOdafim_2!$A29=Data!$A27),INT(Data!$H27/Data!$O$12),0)</f>
        <v>0</v>
      </c>
      <c r="N29" s="66">
        <f>IF(AND(Data!$B27=DataOdafim_2!N$1,DataOdafim_2!$A29=Data!$A27),INT(Data!$H27/Data!$O$12),0)</f>
        <v>0</v>
      </c>
      <c r="O29" s="66">
        <f>IF(AND(Data!$B27=DataOdafim_2!O$1,DataOdafim_2!$A29=Data!$A27),INT(Data!$H27/Data!$O$12),0)</f>
        <v>0</v>
      </c>
      <c r="P29" s="66">
        <f>IF(AND(Data!$B27=DataOdafim_2!P$1,DataOdafim_2!$A29=Data!$A27),INT(Data!$H27/Data!$O$12),0)</f>
        <v>0</v>
      </c>
      <c r="Q29" s="66">
        <f>IF(AND(Data!$B27=DataOdafim_2!Q$1,DataOdafim_2!$A29=Data!$A27),INT(Data!$H27/Data!$O$12),0)</f>
        <v>0</v>
      </c>
      <c r="R29" s="66">
        <f>IF(AND(Data!$B27=DataOdafim_2!R$1,DataOdafim_2!$A29=Data!$A27),INT(Data!$H27/Data!$O$12),0)</f>
        <v>0</v>
      </c>
      <c r="S29" s="66">
        <f>IF(AND(Data!$B27=DataOdafim_2!S$1,DataOdafim_2!$A29=Data!$A27),INT(Data!$H27/Data!$O$12),0)</f>
        <v>0</v>
      </c>
      <c r="T29" s="66">
        <f>IF(AND(Data!$B27=DataOdafim_2!T$1,DataOdafim_2!$A29=Data!$A27),INT(Data!$H27/Data!$O$12),0)</f>
        <v>0</v>
      </c>
      <c r="U29" s="66">
        <f>IF(AND(Data!$B27=DataOdafim_2!U$1,DataOdafim_2!$A29=Data!$A27),INT(Data!$H27/Data!$O$12),0)</f>
        <v>0</v>
      </c>
      <c r="V29" s="66">
        <f>IF(AND(Data!$B27=DataOdafim_2!V$1,DataOdafim_2!$A29=Data!$A27),INT(Data!$H27/Data!$O$12),0)</f>
        <v>0</v>
      </c>
      <c r="W29" s="66">
        <f>IF(AND(Data!$B27=DataOdafim_2!W$1,DataOdafim_2!$A29=Data!$A27),INT(Data!$H27/Data!$O$12),0)</f>
        <v>0</v>
      </c>
      <c r="X29" s="66">
        <f>IF(AND(Data!$B27=DataOdafim_2!X$1,DataOdafim_2!$A29=Data!$A27),INT(Data!$H27/Data!$O$12),0)</f>
        <v>0</v>
      </c>
      <c r="Y29" s="66">
        <f>IF(AND(Data!$B27=DataOdafim_2!Y$1,DataOdafim_2!$A29=Data!$A27),INT(Data!$H27/Data!$O$12),0)</f>
        <v>0</v>
      </c>
      <c r="Z29" s="66">
        <f>IF(AND(Data!$B27=DataOdafim_2!Z$1,DataOdafim_2!$A29=Data!$A27),INT(Data!$H27/Data!$O$12),0)</f>
        <v>0</v>
      </c>
      <c r="AA29" s="66">
        <f>IF(AND(Data!$B27=DataOdafim_2!AA$1,DataOdafim_2!$A29=Data!$A27),INT(Data!$H27/Data!$O$12),0)</f>
        <v>0</v>
      </c>
      <c r="AB29" s="66">
        <f>IF(AND(Data!$B27=DataOdafim_2!AB$1,DataOdafim_2!$A29=Data!$A27),INT(Data!$H27/Data!$O$12),0)</f>
        <v>0</v>
      </c>
      <c r="AC29" s="66">
        <f>IF(AND(Data!$B27=DataOdafim_2!AC$1,DataOdafim_2!$A29=Data!$A27),INT(Data!$H27/Data!$O$12),0)</f>
        <v>0</v>
      </c>
      <c r="AD29" s="66">
        <f>IF(AND(Data!$B27=DataOdafim_2!AD$1,DataOdafim_2!$A29=Data!$A27),INT(Data!$H27/Data!$O$12),0)</f>
        <v>0</v>
      </c>
      <c r="AE29" s="66">
        <f>IF(AND(Data!$B27=DataOdafim_2!AE$1,DataOdafim_2!$A29=Data!$A27),INT(Data!$H27/Data!$O$12),0)</f>
        <v>0</v>
      </c>
      <c r="AF29" s="66">
        <f>IF(AND(Data!$B27=DataOdafim_2!AF$1,DataOdafim_2!$A29=Data!$A27),INT(Data!$H27/Data!$O$12),0)</f>
        <v>0</v>
      </c>
      <c r="AG29" s="66">
        <f>IF(AND(Data!$B27=DataOdafim_2!AG$1,DataOdafim_2!$A29=Data!$A27),INT(Data!$H27/Data!$O$12),0)</f>
        <v>0</v>
      </c>
      <c r="AH29" s="66">
        <f>IF(AND(Data!$B27=DataOdafim_2!AH$1,DataOdafim_2!$A29=Data!$A27),INT(Data!$H27/Data!$O$12),0)</f>
        <v>0</v>
      </c>
      <c r="AI29" s="66">
        <f>IF(AND(Data!$B27=DataOdafim_2!AI$1,DataOdafim_2!$A29=Data!$A27),INT(Data!$H27/Data!$O$12),0)</f>
        <v>0</v>
      </c>
      <c r="AJ29" s="66">
        <f>IF(AND(Data!$B27=DataOdafim_2!AJ$1,DataOdafim_2!$A29=Data!$A27),INT(Data!$H27/Data!$O$12),0)</f>
        <v>0</v>
      </c>
      <c r="AK29" s="66">
        <f>IF(AND(Data!$B27=DataOdafim_2!AK$1,DataOdafim_2!$A29=Data!$A27),INT(Data!$H27/Data!$O$12),0)</f>
        <v>0</v>
      </c>
      <c r="AL29" s="66">
        <f>IF(AND(Data!$B27=DataOdafim_2!AL$1,DataOdafim_2!$A29=Data!$A27),INT(Data!$H27/Data!$O$12),0)</f>
        <v>0</v>
      </c>
      <c r="AM29" s="66">
        <f>IF(AND(Data!$B27=DataOdafim_2!AM$1,DataOdafim_2!$A29=Data!$A27),INT(Data!$H27/Data!$O$12),0)</f>
        <v>0</v>
      </c>
      <c r="AN29" s="66">
        <f>IF(AND(Data!$B27=DataOdafim_2!AN$1,DataOdafim_2!$A29=Data!$A27),INT(Data!$H27/Data!$O$12),0)</f>
        <v>0</v>
      </c>
      <c r="AO29" s="66">
        <f>IF(AND(Data!$B27=DataOdafim_2!AO$1,DataOdafim_2!$A29=Data!$A27),INT(Data!$H27/Data!$O$12),0)</f>
        <v>0</v>
      </c>
      <c r="AP29" s="66">
        <f>IF(AND(Data!$B27=DataOdafim_2!AP$1,DataOdafim_2!$A29=Data!$A27),INT(Data!$H27/Data!$O$12),0)</f>
        <v>0</v>
      </c>
      <c r="AQ29" s="66">
        <f>IF(AND(Data!$B27=DataOdafim_2!AQ$1,DataOdafim_2!$A29=Data!$A27),INT(Data!$H27/Data!$O$12),0)</f>
        <v>0</v>
      </c>
      <c r="AR29" s="66">
        <f>IF(AND(Data!$B27=DataOdafim_2!AR$1,DataOdafim_2!$A29=Data!$A27),INT(Data!$H27/Data!$O$12),0)</f>
        <v>0</v>
      </c>
      <c r="AS29" s="66">
        <f>IF(AND(Data!$B27=DataOdafim_2!AS$1,DataOdafim_2!$A29=Data!$A27),INT(Data!$H27/Data!$O$12),0)</f>
        <v>0</v>
      </c>
      <c r="AT29" s="66">
        <f>IF(AND(Data!$B27=DataOdafim_2!AT$1,DataOdafim_2!$A29=Data!$A27),INT(Data!$H27/Data!$O$12),0)</f>
        <v>0</v>
      </c>
      <c r="AU29" s="66">
        <f>IF(AND(Data!$B27=DataOdafim_2!AU$1,DataOdafim_2!$A29=Data!$A27),INT(Data!$H27/Data!$O$12),0)</f>
        <v>0</v>
      </c>
      <c r="AV29" s="66">
        <f>IF(AND(Data!$B27=DataOdafim_2!AV$1,DataOdafim_2!$A29=Data!$A27),INT(Data!$H27/Data!$O$12),0)</f>
        <v>0</v>
      </c>
      <c r="AW29" s="66">
        <f>IF(AND(Data!$B27=DataOdafim_2!AW$1,DataOdafim_2!$A29=Data!$A27),INT(Data!$H27/Data!$O$12),0)</f>
        <v>0</v>
      </c>
      <c r="AX29" s="66">
        <f>IF(AND(Data!$B27=DataOdafim_2!AX$1,DataOdafim_2!$A29=Data!$A27),INT(Data!$H27/Data!$O$12),0)</f>
        <v>0</v>
      </c>
      <c r="AY29" s="66">
        <f>IF(AND(Data!$B27=DataOdafim_2!AY$1,DataOdafim_2!$A29=Data!$A27),INT(Data!$H27/Data!$O$12),0)</f>
        <v>0</v>
      </c>
      <c r="AZ29" s="66">
        <f>IF(AND(Data!$B27=DataOdafim_2!AZ$1,DataOdafim_2!$A29=Data!$A27),INT(Data!$H27/Data!$O$12),0)</f>
        <v>0</v>
      </c>
      <c r="BA29" s="66">
        <f>IF(AND(Data!$B27=DataOdafim_2!BA$1,DataOdafim_2!$A29=Data!$A27),INT(Data!$H27/Data!$O$12),0)</f>
        <v>0</v>
      </c>
      <c r="BB29" s="66">
        <f>IF(AND(Data!$B27=DataOdafim_2!BB$1,DataOdafim_2!$A29=Data!$A27),INT(Data!$H27/Data!$O$12),0)</f>
        <v>0</v>
      </c>
      <c r="BC29" s="66">
        <f>IF(AND(Data!$B27=DataOdafim_2!BC$1,DataOdafim_2!$A29=Data!$A27),INT(Data!$H27/Data!$O$12),0)</f>
        <v>0</v>
      </c>
      <c r="BD29" s="66">
        <f>IF(AND(Data!$B27=DataOdafim_2!BD$1,DataOdafim_2!$A29=Data!$A27),INT(Data!$H27/Data!$O$12),0)</f>
        <v>0</v>
      </c>
      <c r="BE29" s="66">
        <f>IF(AND(Data!$B27=DataOdafim_2!BE$1,DataOdafim_2!$A29=Data!$A27),INT(Data!$H27/Data!$O$12),0)</f>
        <v>0</v>
      </c>
      <c r="BF29" s="66">
        <f>IF(AND(Data!$B27=DataOdafim_2!BF$1,DataOdafim_2!$A29=Data!$A27),INT(Data!$H27/Data!$O$12),0)</f>
        <v>0</v>
      </c>
      <c r="BG29" s="66">
        <f>IF(AND(Data!$B27=DataOdafim_2!BG$1,DataOdafim_2!$A29=Data!$A27),INT(Data!$H27/Data!$O$12),0)</f>
        <v>0</v>
      </c>
      <c r="BH29" s="66">
        <f>IF(AND(Data!$B27=DataOdafim_2!BH$1,DataOdafim_2!$A29=Data!$A27),INT(Data!$H27/Data!$O$12),0)</f>
        <v>0</v>
      </c>
      <c r="BI29" s="66">
        <f>IF(AND(Data!$B27=DataOdafim_2!BI$1,DataOdafim_2!$A29=Data!$A27),INT(Data!$H27/Data!$O$12),0)</f>
        <v>0</v>
      </c>
      <c r="BJ29" s="66">
        <f>IF(AND(Data!$B27=DataOdafim_2!BJ$1,DataOdafim_2!$A29=Data!$A27),INT(Data!$H27/Data!$O$12),0)</f>
        <v>0</v>
      </c>
    </row>
    <row r="30" spans="1:62" ht="15" x14ac:dyDescent="0.25">
      <c r="A30" s="64">
        <v>27</v>
      </c>
      <c r="B30" s="64" t="str">
        <f>VLOOKUP(A30,Data!A:E,5,FALSE)</f>
        <v>כ.האדם</v>
      </c>
      <c r="C30" s="66">
        <f>IF(AND(Data!$B28=DataOdafim_2!C$1,DataOdafim_2!$A30=Data!$A28),INT(Data!$H28/Data!$O$12),0)</f>
        <v>0</v>
      </c>
      <c r="D30" s="66">
        <f>IF(AND(Data!$B28=DataOdafim_2!D$1,DataOdafim_2!$A30=Data!$A28),INT(Data!$H28/Data!$O$12),0)</f>
        <v>0</v>
      </c>
      <c r="E30" s="66">
        <f>IF(AND(Data!$B28=DataOdafim_2!E$1,DataOdafim_2!$A30=Data!$A28),INT(Data!$H28/Data!$O$12),0)</f>
        <v>0</v>
      </c>
      <c r="F30" s="66">
        <f>IF(AND(Data!$B28=DataOdafim_2!F$1,DataOdafim_2!$A30=Data!$A28),INT(Data!$H28/Data!$O$12),0)</f>
        <v>0</v>
      </c>
      <c r="G30" s="66">
        <f>IF(AND(Data!$B28=DataOdafim_2!G$1,DataOdafim_2!$A30=Data!$A28),INT(Data!$H28/Data!$O$12),0)</f>
        <v>0</v>
      </c>
      <c r="H30" s="66">
        <f>IF(AND(Data!$B28=DataOdafim_2!H$1,DataOdafim_2!$A30=Data!$A28),INT(Data!$H28/Data!$O$12),0)</f>
        <v>0</v>
      </c>
      <c r="I30" s="66">
        <f>IF(AND(Data!$B28=DataOdafim_2!I$1,DataOdafim_2!$A30=Data!$A28),INT(Data!$H28/Data!$O$12),0)</f>
        <v>0</v>
      </c>
      <c r="J30" s="66">
        <f>IF(AND(Data!$B28=DataOdafim_2!J$1,DataOdafim_2!$A30=Data!$A28),INT(Data!$H28/Data!$O$12),0)</f>
        <v>0</v>
      </c>
      <c r="K30" s="66">
        <f>IF(AND(Data!$B28=DataOdafim_2!K$1,DataOdafim_2!$A30=Data!$A28),INT(Data!$H28/Data!$O$12),0)</f>
        <v>0</v>
      </c>
      <c r="L30" s="66">
        <f>IF(AND(Data!$B28=DataOdafim_2!L$1,DataOdafim_2!$A30=Data!$A28),INT(Data!$H28/Data!$O$12),0)</f>
        <v>0</v>
      </c>
      <c r="M30" s="66">
        <f>IF(AND(Data!$B28=DataOdafim_2!M$1,DataOdafim_2!$A30=Data!$A28),INT(Data!$H28/Data!$O$12),0)</f>
        <v>0</v>
      </c>
      <c r="N30" s="66">
        <f>IF(AND(Data!$B28=DataOdafim_2!N$1,DataOdafim_2!$A30=Data!$A28),INT(Data!$H28/Data!$O$12),0)</f>
        <v>0</v>
      </c>
      <c r="O30" s="66">
        <f>IF(AND(Data!$B28=DataOdafim_2!O$1,DataOdafim_2!$A30=Data!$A28),INT(Data!$H28/Data!$O$12),0)</f>
        <v>0</v>
      </c>
      <c r="P30" s="66">
        <f>IF(AND(Data!$B28=DataOdafim_2!P$1,DataOdafim_2!$A30=Data!$A28),INT(Data!$H28/Data!$O$12),0)</f>
        <v>0</v>
      </c>
      <c r="Q30" s="66">
        <f>IF(AND(Data!$B28=DataOdafim_2!Q$1,DataOdafim_2!$A30=Data!$A28),INT(Data!$H28/Data!$O$12),0)</f>
        <v>0</v>
      </c>
      <c r="R30" s="66">
        <f>IF(AND(Data!$B28=DataOdafim_2!R$1,DataOdafim_2!$A30=Data!$A28),INT(Data!$H28/Data!$O$12),0)</f>
        <v>0</v>
      </c>
      <c r="S30" s="66">
        <f>IF(AND(Data!$B28=DataOdafim_2!S$1,DataOdafim_2!$A30=Data!$A28),INT(Data!$H28/Data!$O$12),0)</f>
        <v>0</v>
      </c>
      <c r="T30" s="66">
        <f>IF(AND(Data!$B28=DataOdafim_2!T$1,DataOdafim_2!$A30=Data!$A28),INT(Data!$H28/Data!$O$12),0)</f>
        <v>0</v>
      </c>
      <c r="U30" s="66">
        <f>IF(AND(Data!$B28=DataOdafim_2!U$1,DataOdafim_2!$A30=Data!$A28),INT(Data!$H28/Data!$O$12),0)</f>
        <v>0</v>
      </c>
      <c r="V30" s="66">
        <f>IF(AND(Data!$B28=DataOdafim_2!V$1,DataOdafim_2!$A30=Data!$A28),INT(Data!$H28/Data!$O$12),0)</f>
        <v>0</v>
      </c>
      <c r="W30" s="66">
        <f>IF(AND(Data!$B28=DataOdafim_2!W$1,DataOdafim_2!$A30=Data!$A28),INT(Data!$H28/Data!$O$12),0)</f>
        <v>0</v>
      </c>
      <c r="X30" s="66">
        <f>IF(AND(Data!$B28=DataOdafim_2!X$1,DataOdafim_2!$A30=Data!$A28),INT(Data!$H28/Data!$O$12),0)</f>
        <v>0</v>
      </c>
      <c r="Y30" s="66">
        <f>IF(AND(Data!$B28=DataOdafim_2!Y$1,DataOdafim_2!$A30=Data!$A28),INT(Data!$H28/Data!$O$12),0)</f>
        <v>0</v>
      </c>
      <c r="Z30" s="66">
        <f>IF(AND(Data!$B28=DataOdafim_2!Z$1,DataOdafim_2!$A30=Data!$A28),INT(Data!$H28/Data!$O$12),0)</f>
        <v>0</v>
      </c>
      <c r="AA30" s="66">
        <f>IF(AND(Data!$B28=DataOdafim_2!AA$1,DataOdafim_2!$A30=Data!$A28),INT(Data!$H28/Data!$O$12),0)</f>
        <v>0</v>
      </c>
      <c r="AB30" s="66">
        <f>IF(AND(Data!$B28=DataOdafim_2!AB$1,DataOdafim_2!$A30=Data!$A28),INT(Data!$H28/Data!$O$12),0)</f>
        <v>0</v>
      </c>
      <c r="AC30" s="66">
        <f>IF(AND(Data!$B28=DataOdafim_2!AC$1,DataOdafim_2!$A30=Data!$A28),INT(Data!$H28/Data!$O$12),0)</f>
        <v>0</v>
      </c>
      <c r="AD30" s="66">
        <f>IF(AND(Data!$B28=DataOdafim_2!AD$1,DataOdafim_2!$A30=Data!$A28),INT(Data!$H28/Data!$O$12),0)</f>
        <v>0</v>
      </c>
      <c r="AE30" s="66">
        <f>IF(AND(Data!$B28=DataOdafim_2!AE$1,DataOdafim_2!$A30=Data!$A28),INT(Data!$H28/Data!$O$12),0)</f>
        <v>0</v>
      </c>
      <c r="AF30" s="66">
        <f>IF(AND(Data!$B28=DataOdafim_2!AF$1,DataOdafim_2!$A30=Data!$A28),INT(Data!$H28/Data!$O$12),0)</f>
        <v>0</v>
      </c>
      <c r="AG30" s="66">
        <f>IF(AND(Data!$B28=DataOdafim_2!AG$1,DataOdafim_2!$A30=Data!$A28),INT(Data!$H28/Data!$O$12),0)</f>
        <v>0</v>
      </c>
      <c r="AH30" s="66">
        <f>IF(AND(Data!$B28=DataOdafim_2!AH$1,DataOdafim_2!$A30=Data!$A28),INT(Data!$H28/Data!$O$12),0)</f>
        <v>0</v>
      </c>
      <c r="AI30" s="66">
        <f>IF(AND(Data!$B28=DataOdafim_2!AI$1,DataOdafim_2!$A30=Data!$A28),INT(Data!$H28/Data!$O$12),0)</f>
        <v>0</v>
      </c>
      <c r="AJ30" s="66">
        <f>IF(AND(Data!$B28=DataOdafim_2!AJ$1,DataOdafim_2!$A30=Data!$A28),INT(Data!$H28/Data!$O$12),0)</f>
        <v>0</v>
      </c>
      <c r="AK30" s="66">
        <f>IF(AND(Data!$B28=DataOdafim_2!AK$1,DataOdafim_2!$A30=Data!$A28),INT(Data!$H28/Data!$O$12),0)</f>
        <v>0</v>
      </c>
      <c r="AL30" s="66">
        <f>IF(AND(Data!$B28=DataOdafim_2!AL$1,DataOdafim_2!$A30=Data!$A28),INT(Data!$H28/Data!$O$12),0)</f>
        <v>0</v>
      </c>
      <c r="AM30" s="66">
        <f>IF(AND(Data!$B28=DataOdafim_2!AM$1,DataOdafim_2!$A30=Data!$A28),INT(Data!$H28/Data!$O$12),0)</f>
        <v>0</v>
      </c>
      <c r="AN30" s="66">
        <f>IF(AND(Data!$B28=DataOdafim_2!AN$1,DataOdafim_2!$A30=Data!$A28),INT(Data!$H28/Data!$O$12),0)</f>
        <v>0</v>
      </c>
      <c r="AO30" s="66">
        <f>IF(AND(Data!$B28=DataOdafim_2!AO$1,DataOdafim_2!$A30=Data!$A28),INT(Data!$H28/Data!$O$12),0)</f>
        <v>0</v>
      </c>
      <c r="AP30" s="66">
        <f>IF(AND(Data!$B28=DataOdafim_2!AP$1,DataOdafim_2!$A30=Data!$A28),INT(Data!$H28/Data!$O$12),0)</f>
        <v>0</v>
      </c>
      <c r="AQ30" s="66">
        <f>IF(AND(Data!$B28=DataOdafim_2!AQ$1,DataOdafim_2!$A30=Data!$A28),INT(Data!$H28/Data!$O$12),0)</f>
        <v>0</v>
      </c>
      <c r="AR30" s="66">
        <f>IF(AND(Data!$B28=DataOdafim_2!AR$1,DataOdafim_2!$A30=Data!$A28),INT(Data!$H28/Data!$O$12),0)</f>
        <v>0</v>
      </c>
      <c r="AS30" s="66">
        <f>IF(AND(Data!$B28=DataOdafim_2!AS$1,DataOdafim_2!$A30=Data!$A28),INT(Data!$H28/Data!$O$12),0)</f>
        <v>0</v>
      </c>
      <c r="AT30" s="66">
        <f>IF(AND(Data!$B28=DataOdafim_2!AT$1,DataOdafim_2!$A30=Data!$A28),INT(Data!$H28/Data!$O$12),0)</f>
        <v>0</v>
      </c>
      <c r="AU30" s="66">
        <f>IF(AND(Data!$B28=DataOdafim_2!AU$1,DataOdafim_2!$A30=Data!$A28),INT(Data!$H28/Data!$O$12),0)</f>
        <v>0</v>
      </c>
      <c r="AV30" s="66">
        <f>IF(AND(Data!$B28=DataOdafim_2!AV$1,DataOdafim_2!$A30=Data!$A28),INT(Data!$H28/Data!$O$12),0)</f>
        <v>0</v>
      </c>
      <c r="AW30" s="66">
        <f>IF(AND(Data!$B28=DataOdafim_2!AW$1,DataOdafim_2!$A30=Data!$A28),INT(Data!$H28/Data!$O$12),0)</f>
        <v>0</v>
      </c>
      <c r="AX30" s="66">
        <f>IF(AND(Data!$B28=DataOdafim_2!AX$1,DataOdafim_2!$A30=Data!$A28),INT(Data!$H28/Data!$O$12),0)</f>
        <v>0</v>
      </c>
      <c r="AY30" s="66">
        <f>IF(AND(Data!$B28=DataOdafim_2!AY$1,DataOdafim_2!$A30=Data!$A28),INT(Data!$H28/Data!$O$12),0)</f>
        <v>0</v>
      </c>
      <c r="AZ30" s="66">
        <f>IF(AND(Data!$B28=DataOdafim_2!AZ$1,DataOdafim_2!$A30=Data!$A28),INT(Data!$H28/Data!$O$12),0)</f>
        <v>0</v>
      </c>
      <c r="BA30" s="66">
        <f>IF(AND(Data!$B28=DataOdafim_2!BA$1,DataOdafim_2!$A30=Data!$A28),INT(Data!$H28/Data!$O$12),0)</f>
        <v>0</v>
      </c>
      <c r="BB30" s="66">
        <f>IF(AND(Data!$B28=DataOdafim_2!BB$1,DataOdafim_2!$A30=Data!$A28),INT(Data!$H28/Data!$O$12),0)</f>
        <v>0</v>
      </c>
      <c r="BC30" s="66">
        <f>IF(AND(Data!$B28=DataOdafim_2!BC$1,DataOdafim_2!$A30=Data!$A28),INT(Data!$H28/Data!$O$12),0)</f>
        <v>0</v>
      </c>
      <c r="BD30" s="66">
        <f>IF(AND(Data!$B28=DataOdafim_2!BD$1,DataOdafim_2!$A30=Data!$A28),INT(Data!$H28/Data!$O$12),0)</f>
        <v>0</v>
      </c>
      <c r="BE30" s="66">
        <f>IF(AND(Data!$B28=DataOdafim_2!BE$1,DataOdafim_2!$A30=Data!$A28),INT(Data!$H28/Data!$O$12),0)</f>
        <v>0</v>
      </c>
      <c r="BF30" s="66">
        <f>IF(AND(Data!$B28=DataOdafim_2!BF$1,DataOdafim_2!$A30=Data!$A28),INT(Data!$H28/Data!$O$12),0)</f>
        <v>0</v>
      </c>
      <c r="BG30" s="66">
        <f>IF(AND(Data!$B28=DataOdafim_2!BG$1,DataOdafim_2!$A30=Data!$A28),INT(Data!$H28/Data!$O$12),0)</f>
        <v>0</v>
      </c>
      <c r="BH30" s="66">
        <f>IF(AND(Data!$B28=DataOdafim_2!BH$1,DataOdafim_2!$A30=Data!$A28),INT(Data!$H28/Data!$O$12),0)</f>
        <v>0</v>
      </c>
      <c r="BI30" s="66">
        <f>IF(AND(Data!$B28=DataOdafim_2!BI$1,DataOdafim_2!$A30=Data!$A28),INT(Data!$H28/Data!$O$12),0)</f>
        <v>0</v>
      </c>
      <c r="BJ30" s="66">
        <f>IF(AND(Data!$B28=DataOdafim_2!BJ$1,DataOdafim_2!$A30=Data!$A28),INT(Data!$H28/Data!$O$12),0)</f>
        <v>0</v>
      </c>
    </row>
    <row r="31" spans="1:62" ht="15" x14ac:dyDescent="0.25">
      <c r="A31" s="64">
        <v>28</v>
      </c>
      <c r="B31" s="64" t="str">
        <f>VLOOKUP(A31,Data!A:E,5,FALSE)</f>
        <v>כ.ושיוויון</v>
      </c>
      <c r="C31" s="66">
        <f>IF(AND(Data!$B29=DataOdafim_2!C$1,DataOdafim_2!$A31=Data!$A29),INT(Data!$H29/Data!$O$12),0)</f>
        <v>0</v>
      </c>
      <c r="D31" s="66">
        <f>IF(AND(Data!$B29=DataOdafim_2!D$1,DataOdafim_2!$A31=Data!$A29),INT(Data!$H29/Data!$O$12),0)</f>
        <v>0</v>
      </c>
      <c r="E31" s="66">
        <f>IF(AND(Data!$B29=DataOdafim_2!E$1,DataOdafim_2!$A31=Data!$A29),INT(Data!$H29/Data!$O$12),0)</f>
        <v>0</v>
      </c>
      <c r="F31" s="66">
        <f>IF(AND(Data!$B29=DataOdafim_2!F$1,DataOdafim_2!$A31=Data!$A29),INT(Data!$H29/Data!$O$12),0)</f>
        <v>0</v>
      </c>
      <c r="G31" s="66">
        <f>IF(AND(Data!$B29=DataOdafim_2!G$1,DataOdafim_2!$A31=Data!$A29),INT(Data!$H29/Data!$O$12),0)</f>
        <v>0</v>
      </c>
      <c r="H31" s="66">
        <f>IF(AND(Data!$B29=DataOdafim_2!H$1,DataOdafim_2!$A31=Data!$A29),INT(Data!$H29/Data!$O$12),0)</f>
        <v>0</v>
      </c>
      <c r="I31" s="66">
        <f>IF(AND(Data!$B29=DataOdafim_2!I$1,DataOdafim_2!$A31=Data!$A29),INT(Data!$H29/Data!$O$12),0)</f>
        <v>0</v>
      </c>
      <c r="J31" s="66">
        <f>IF(AND(Data!$B29=DataOdafim_2!J$1,DataOdafim_2!$A31=Data!$A29),INT(Data!$H29/Data!$O$12),0)</f>
        <v>0</v>
      </c>
      <c r="K31" s="66">
        <f>IF(AND(Data!$B29=DataOdafim_2!K$1,DataOdafim_2!$A31=Data!$A29),INT(Data!$H29/Data!$O$12),0)</f>
        <v>0</v>
      </c>
      <c r="L31" s="66">
        <f>IF(AND(Data!$B29=DataOdafim_2!L$1,DataOdafim_2!$A31=Data!$A29),INT(Data!$H29/Data!$O$12),0)</f>
        <v>0</v>
      </c>
      <c r="M31" s="66">
        <f>IF(AND(Data!$B29=DataOdafim_2!M$1,DataOdafim_2!$A31=Data!$A29),INT(Data!$H29/Data!$O$12),0)</f>
        <v>0</v>
      </c>
      <c r="N31" s="66">
        <f>IF(AND(Data!$B29=DataOdafim_2!N$1,DataOdafim_2!$A31=Data!$A29),INT(Data!$H29/Data!$O$12),0)</f>
        <v>0</v>
      </c>
      <c r="O31" s="66">
        <f>IF(AND(Data!$B29=DataOdafim_2!O$1,DataOdafim_2!$A31=Data!$A29),INT(Data!$H29/Data!$O$12),0)</f>
        <v>0</v>
      </c>
      <c r="P31" s="66">
        <f>IF(AND(Data!$B29=DataOdafim_2!P$1,DataOdafim_2!$A31=Data!$A29),INT(Data!$H29/Data!$O$12),0)</f>
        <v>0</v>
      </c>
      <c r="Q31" s="66">
        <f>IF(AND(Data!$B29=DataOdafim_2!Q$1,DataOdafim_2!$A31=Data!$A29),INT(Data!$H29/Data!$O$12),0)</f>
        <v>0</v>
      </c>
      <c r="R31" s="66">
        <f>IF(AND(Data!$B29=DataOdafim_2!R$1,DataOdafim_2!$A31=Data!$A29),INT(Data!$H29/Data!$O$12),0)</f>
        <v>0</v>
      </c>
      <c r="S31" s="66">
        <f>IF(AND(Data!$B29=DataOdafim_2!S$1,DataOdafim_2!$A31=Data!$A29),INT(Data!$H29/Data!$O$12),0)</f>
        <v>0</v>
      </c>
      <c r="T31" s="66">
        <f>IF(AND(Data!$B29=DataOdafim_2!T$1,DataOdafim_2!$A31=Data!$A29),INT(Data!$H29/Data!$O$12),0)</f>
        <v>0</v>
      </c>
      <c r="U31" s="66">
        <f>IF(AND(Data!$B29=DataOdafim_2!U$1,DataOdafim_2!$A31=Data!$A29),INT(Data!$H29/Data!$O$12),0)</f>
        <v>0</v>
      </c>
      <c r="V31" s="66">
        <f>IF(AND(Data!$B29=DataOdafim_2!V$1,DataOdafim_2!$A31=Data!$A29),INT(Data!$H29/Data!$O$12),0)</f>
        <v>0</v>
      </c>
      <c r="W31" s="66">
        <f>IF(AND(Data!$B29=DataOdafim_2!W$1,DataOdafim_2!$A31=Data!$A29),INT(Data!$H29/Data!$O$12),0)</f>
        <v>0</v>
      </c>
      <c r="X31" s="66">
        <f>IF(AND(Data!$B29=DataOdafim_2!X$1,DataOdafim_2!$A31=Data!$A29),INT(Data!$H29/Data!$O$12),0)</f>
        <v>0</v>
      </c>
      <c r="Y31" s="66">
        <f>IF(AND(Data!$B29=DataOdafim_2!Y$1,DataOdafim_2!$A31=Data!$A29),INT(Data!$H29/Data!$O$12),0)</f>
        <v>0</v>
      </c>
      <c r="Z31" s="66">
        <f>IF(AND(Data!$B29=DataOdafim_2!Z$1,DataOdafim_2!$A31=Data!$A29),INT(Data!$H29/Data!$O$12),0)</f>
        <v>0</v>
      </c>
      <c r="AA31" s="66">
        <f>IF(AND(Data!$B29=DataOdafim_2!AA$1,DataOdafim_2!$A31=Data!$A29),INT(Data!$H29/Data!$O$12),0)</f>
        <v>0</v>
      </c>
      <c r="AB31" s="66">
        <f>IF(AND(Data!$B29=DataOdafim_2!AB$1,DataOdafim_2!$A31=Data!$A29),INT(Data!$H29/Data!$O$12),0)</f>
        <v>0</v>
      </c>
      <c r="AC31" s="66">
        <f>IF(AND(Data!$B29=DataOdafim_2!AC$1,DataOdafim_2!$A31=Data!$A29),INT(Data!$H29/Data!$O$12),0)</f>
        <v>0</v>
      </c>
      <c r="AD31" s="66">
        <f>IF(AND(Data!$B29=DataOdafim_2!AD$1,DataOdafim_2!$A31=Data!$A29),INT(Data!$H29/Data!$O$12),0)</f>
        <v>0</v>
      </c>
      <c r="AE31" s="66">
        <f>IF(AND(Data!$B29=DataOdafim_2!AE$1,DataOdafim_2!$A31=Data!$A29),INT(Data!$H29/Data!$O$12),0)</f>
        <v>0</v>
      </c>
      <c r="AF31" s="66">
        <f>IF(AND(Data!$B29=DataOdafim_2!AF$1,DataOdafim_2!$A31=Data!$A29),INT(Data!$H29/Data!$O$12),0)</f>
        <v>0</v>
      </c>
      <c r="AG31" s="66">
        <f>IF(AND(Data!$B29=DataOdafim_2!AG$1,DataOdafim_2!$A31=Data!$A29),INT(Data!$H29/Data!$O$12),0)</f>
        <v>0</v>
      </c>
      <c r="AH31" s="66">
        <f>IF(AND(Data!$B29=DataOdafim_2!AH$1,DataOdafim_2!$A31=Data!$A29),INT(Data!$H29/Data!$O$12),0)</f>
        <v>0</v>
      </c>
      <c r="AI31" s="66">
        <f>IF(AND(Data!$B29=DataOdafim_2!AI$1,DataOdafim_2!$A31=Data!$A29),INT(Data!$H29/Data!$O$12),0)</f>
        <v>0</v>
      </c>
      <c r="AJ31" s="66">
        <f>IF(AND(Data!$B29=DataOdafim_2!AJ$1,DataOdafim_2!$A31=Data!$A29),INT(Data!$H29/Data!$O$12),0)</f>
        <v>0</v>
      </c>
      <c r="AK31" s="66">
        <f>IF(AND(Data!$B29=DataOdafim_2!AK$1,DataOdafim_2!$A31=Data!$A29),INT(Data!$H29/Data!$O$12),0)</f>
        <v>0</v>
      </c>
      <c r="AL31" s="66">
        <f>IF(AND(Data!$B29=DataOdafim_2!AL$1,DataOdafim_2!$A31=Data!$A29),INT(Data!$H29/Data!$O$12),0)</f>
        <v>0</v>
      </c>
      <c r="AM31" s="66">
        <f>IF(AND(Data!$B29=DataOdafim_2!AM$1,DataOdafim_2!$A31=Data!$A29),INT(Data!$H29/Data!$O$12),0)</f>
        <v>0</v>
      </c>
      <c r="AN31" s="66">
        <f>IF(AND(Data!$B29=DataOdafim_2!AN$1,DataOdafim_2!$A31=Data!$A29),INT(Data!$H29/Data!$O$12),0)</f>
        <v>0</v>
      </c>
      <c r="AO31" s="66">
        <f>IF(AND(Data!$B29=DataOdafim_2!AO$1,DataOdafim_2!$A31=Data!$A29),INT(Data!$H29/Data!$O$12),0)</f>
        <v>0</v>
      </c>
      <c r="AP31" s="66">
        <f>IF(AND(Data!$B29=DataOdafim_2!AP$1,DataOdafim_2!$A31=Data!$A29),INT(Data!$H29/Data!$O$12),0)</f>
        <v>0</v>
      </c>
      <c r="AQ31" s="66">
        <f>IF(AND(Data!$B29=DataOdafim_2!AQ$1,DataOdafim_2!$A31=Data!$A29),INT(Data!$H29/Data!$O$12),0)</f>
        <v>0</v>
      </c>
      <c r="AR31" s="66">
        <f>IF(AND(Data!$B29=DataOdafim_2!AR$1,DataOdafim_2!$A31=Data!$A29),INT(Data!$H29/Data!$O$12),0)</f>
        <v>0</v>
      </c>
      <c r="AS31" s="66">
        <f>IF(AND(Data!$B29=DataOdafim_2!AS$1,DataOdafim_2!$A31=Data!$A29),INT(Data!$H29/Data!$O$12),0)</f>
        <v>0</v>
      </c>
      <c r="AT31" s="66">
        <f>IF(AND(Data!$B29=DataOdafim_2!AT$1,DataOdafim_2!$A31=Data!$A29),INT(Data!$H29/Data!$O$12),0)</f>
        <v>0</v>
      </c>
      <c r="AU31" s="66">
        <f>IF(AND(Data!$B29=DataOdafim_2!AU$1,DataOdafim_2!$A31=Data!$A29),INT(Data!$H29/Data!$O$12),0)</f>
        <v>0</v>
      </c>
      <c r="AV31" s="66">
        <f>IF(AND(Data!$B29=DataOdafim_2!AV$1,DataOdafim_2!$A31=Data!$A29),INT(Data!$H29/Data!$O$12),0)</f>
        <v>0</v>
      </c>
      <c r="AW31" s="66">
        <f>IF(AND(Data!$B29=DataOdafim_2!AW$1,DataOdafim_2!$A31=Data!$A29),INT(Data!$H29/Data!$O$12),0)</f>
        <v>0</v>
      </c>
      <c r="AX31" s="66">
        <f>IF(AND(Data!$B29=DataOdafim_2!AX$1,DataOdafim_2!$A31=Data!$A29),INT(Data!$H29/Data!$O$12),0)</f>
        <v>0</v>
      </c>
      <c r="AY31" s="66">
        <f>IF(AND(Data!$B29=DataOdafim_2!AY$1,DataOdafim_2!$A31=Data!$A29),INT(Data!$H29/Data!$O$12),0)</f>
        <v>0</v>
      </c>
      <c r="AZ31" s="66">
        <f>IF(AND(Data!$B29=DataOdafim_2!AZ$1,DataOdafim_2!$A31=Data!$A29),INT(Data!$H29/Data!$O$12),0)</f>
        <v>0</v>
      </c>
      <c r="BA31" s="66">
        <f>IF(AND(Data!$B29=DataOdafim_2!BA$1,DataOdafim_2!$A31=Data!$A29),INT(Data!$H29/Data!$O$12),0)</f>
        <v>0</v>
      </c>
      <c r="BB31" s="66">
        <f>IF(AND(Data!$B29=DataOdafim_2!BB$1,DataOdafim_2!$A31=Data!$A29),INT(Data!$H29/Data!$O$12),0)</f>
        <v>0</v>
      </c>
      <c r="BC31" s="66">
        <f>IF(AND(Data!$B29=DataOdafim_2!BC$1,DataOdafim_2!$A31=Data!$A29),INT(Data!$H29/Data!$O$12),0)</f>
        <v>0</v>
      </c>
      <c r="BD31" s="66">
        <f>IF(AND(Data!$B29=DataOdafim_2!BD$1,DataOdafim_2!$A31=Data!$A29),INT(Data!$H29/Data!$O$12),0)</f>
        <v>0</v>
      </c>
      <c r="BE31" s="66">
        <f>IF(AND(Data!$B29=DataOdafim_2!BE$1,DataOdafim_2!$A31=Data!$A29),INT(Data!$H29/Data!$O$12),0)</f>
        <v>0</v>
      </c>
      <c r="BF31" s="66">
        <f>IF(AND(Data!$B29=DataOdafim_2!BF$1,DataOdafim_2!$A31=Data!$A29),INT(Data!$H29/Data!$O$12),0)</f>
        <v>0</v>
      </c>
      <c r="BG31" s="66">
        <f>IF(AND(Data!$B29=DataOdafim_2!BG$1,DataOdafim_2!$A31=Data!$A29),INT(Data!$H29/Data!$O$12),0)</f>
        <v>0</v>
      </c>
      <c r="BH31" s="66">
        <f>IF(AND(Data!$B29=DataOdafim_2!BH$1,DataOdafim_2!$A31=Data!$A29),INT(Data!$H29/Data!$O$12),0)</f>
        <v>0</v>
      </c>
      <c r="BI31" s="66">
        <f>IF(AND(Data!$B29=DataOdafim_2!BI$1,DataOdafim_2!$A31=Data!$A29),INT(Data!$H29/Data!$O$12),0)</f>
        <v>0</v>
      </c>
      <c r="BJ31" s="66">
        <f>IF(AND(Data!$B29=DataOdafim_2!BJ$1,DataOdafim_2!$A31=Data!$A29),INT(Data!$H29/Data!$O$12),0)</f>
        <v>0</v>
      </c>
    </row>
    <row r="32" spans="1:62" ht="15" x14ac:dyDescent="0.25">
      <c r="A32" s="64">
        <v>29</v>
      </c>
      <c r="B32" s="64" t="str">
        <f>VLOOKUP(A32,Data!A:E,5,FALSE)</f>
        <v>מהתחלה</v>
      </c>
      <c r="C32" s="66">
        <f>IF(AND(Data!$B30=DataOdafim_2!C$1,DataOdafim_2!$A32=Data!$A30),INT(Data!$H30/Data!$O$12),0)</f>
        <v>0</v>
      </c>
      <c r="D32" s="66">
        <f>IF(AND(Data!$B30=DataOdafim_2!D$1,DataOdafim_2!$A32=Data!$A30),INT(Data!$H30/Data!$O$12),0)</f>
        <v>0</v>
      </c>
      <c r="E32" s="66">
        <f>IF(AND(Data!$B30=DataOdafim_2!E$1,DataOdafim_2!$A32=Data!$A30),INT(Data!$H30/Data!$O$12),0)</f>
        <v>0</v>
      </c>
      <c r="F32" s="66">
        <f>IF(AND(Data!$B30=DataOdafim_2!F$1,DataOdafim_2!$A32=Data!$A30),INT(Data!$H30/Data!$O$12),0)</f>
        <v>0</v>
      </c>
      <c r="G32" s="66">
        <f>IF(AND(Data!$B30=DataOdafim_2!G$1,DataOdafim_2!$A32=Data!$A30),INT(Data!$H30/Data!$O$12),0)</f>
        <v>0</v>
      </c>
      <c r="H32" s="66">
        <f>IF(AND(Data!$B30=DataOdafim_2!H$1,DataOdafim_2!$A32=Data!$A30),INT(Data!$H30/Data!$O$12),0)</f>
        <v>0</v>
      </c>
      <c r="I32" s="66">
        <f>IF(AND(Data!$B30=DataOdafim_2!I$1,DataOdafim_2!$A32=Data!$A30),INT(Data!$H30/Data!$O$12),0)</f>
        <v>0</v>
      </c>
      <c r="J32" s="66">
        <f>IF(AND(Data!$B30=DataOdafim_2!J$1,DataOdafim_2!$A32=Data!$A30),INT(Data!$H30/Data!$O$12),0)</f>
        <v>0</v>
      </c>
      <c r="K32" s="66">
        <f>IF(AND(Data!$B30=DataOdafim_2!K$1,DataOdafim_2!$A32=Data!$A30),INT(Data!$H30/Data!$O$12),0)</f>
        <v>0</v>
      </c>
      <c r="L32" s="66">
        <f>IF(AND(Data!$B30=DataOdafim_2!L$1,DataOdafim_2!$A32=Data!$A30),INT(Data!$H30/Data!$O$12),0)</f>
        <v>0</v>
      </c>
      <c r="M32" s="66">
        <f>IF(AND(Data!$B30=DataOdafim_2!M$1,DataOdafim_2!$A32=Data!$A30),INT(Data!$H30/Data!$O$12),0)</f>
        <v>0</v>
      </c>
      <c r="N32" s="66">
        <f>IF(AND(Data!$B30=DataOdafim_2!N$1,DataOdafim_2!$A32=Data!$A30),INT(Data!$H30/Data!$O$12),0)</f>
        <v>0</v>
      </c>
      <c r="O32" s="66">
        <f>IF(AND(Data!$B30=DataOdafim_2!O$1,DataOdafim_2!$A32=Data!$A30),INT(Data!$H30/Data!$O$12),0)</f>
        <v>0</v>
      </c>
      <c r="P32" s="66">
        <f>IF(AND(Data!$B30=DataOdafim_2!P$1,DataOdafim_2!$A32=Data!$A30),INT(Data!$H30/Data!$O$12),0)</f>
        <v>0</v>
      </c>
      <c r="Q32" s="66">
        <f>IF(AND(Data!$B30=DataOdafim_2!Q$1,DataOdafim_2!$A32=Data!$A30),INT(Data!$H30/Data!$O$12),0)</f>
        <v>0</v>
      </c>
      <c r="R32" s="66">
        <f>IF(AND(Data!$B30=DataOdafim_2!R$1,DataOdafim_2!$A32=Data!$A30),INT(Data!$H30/Data!$O$12),0)</f>
        <v>0</v>
      </c>
      <c r="S32" s="66">
        <f>IF(AND(Data!$B30=DataOdafim_2!S$1,DataOdafim_2!$A32=Data!$A30),INT(Data!$H30/Data!$O$12),0)</f>
        <v>0</v>
      </c>
      <c r="T32" s="66">
        <f>IF(AND(Data!$B30=DataOdafim_2!T$1,DataOdafim_2!$A32=Data!$A30),INT(Data!$H30/Data!$O$12),0)</f>
        <v>0</v>
      </c>
      <c r="U32" s="66">
        <f>IF(AND(Data!$B30=DataOdafim_2!U$1,DataOdafim_2!$A32=Data!$A30),INT(Data!$H30/Data!$O$12),0)</f>
        <v>0</v>
      </c>
      <c r="V32" s="66">
        <f>IF(AND(Data!$B30=DataOdafim_2!V$1,DataOdafim_2!$A32=Data!$A30),INT(Data!$H30/Data!$O$12),0)</f>
        <v>0</v>
      </c>
      <c r="W32" s="66">
        <f>IF(AND(Data!$B30=DataOdafim_2!W$1,DataOdafim_2!$A32=Data!$A30),INT(Data!$H30/Data!$O$12),0)</f>
        <v>0</v>
      </c>
      <c r="X32" s="66">
        <f>IF(AND(Data!$B30=DataOdafim_2!X$1,DataOdafim_2!$A32=Data!$A30),INT(Data!$H30/Data!$O$12),0)</f>
        <v>0</v>
      </c>
      <c r="Y32" s="66">
        <f>IF(AND(Data!$B30=DataOdafim_2!Y$1,DataOdafim_2!$A32=Data!$A30),INT(Data!$H30/Data!$O$12),0)</f>
        <v>0</v>
      </c>
      <c r="Z32" s="66">
        <f>IF(AND(Data!$B30=DataOdafim_2!Z$1,DataOdafim_2!$A32=Data!$A30),INT(Data!$H30/Data!$O$12),0)</f>
        <v>0</v>
      </c>
      <c r="AA32" s="66">
        <f>IF(AND(Data!$B30=DataOdafim_2!AA$1,DataOdafim_2!$A32=Data!$A30),INT(Data!$H30/Data!$O$12),0)</f>
        <v>0</v>
      </c>
      <c r="AB32" s="66">
        <f>IF(AND(Data!$B30=DataOdafim_2!AB$1,DataOdafim_2!$A32=Data!$A30),INT(Data!$H30/Data!$O$12),0)</f>
        <v>0</v>
      </c>
      <c r="AC32" s="66">
        <f>IF(AND(Data!$B30=DataOdafim_2!AC$1,DataOdafim_2!$A32=Data!$A30),INT(Data!$H30/Data!$O$12),0)</f>
        <v>0</v>
      </c>
      <c r="AD32" s="66">
        <f>IF(AND(Data!$B30=DataOdafim_2!AD$1,DataOdafim_2!$A32=Data!$A30),INT(Data!$H30/Data!$O$12),0)</f>
        <v>0</v>
      </c>
      <c r="AE32" s="66">
        <f>IF(AND(Data!$B30=DataOdafim_2!AE$1,DataOdafim_2!$A32=Data!$A30),INT(Data!$H30/Data!$O$12),0)</f>
        <v>0</v>
      </c>
      <c r="AF32" s="66">
        <f>IF(AND(Data!$B30=DataOdafim_2!AF$1,DataOdafim_2!$A32=Data!$A30),INT(Data!$H30/Data!$O$12),0)</f>
        <v>0</v>
      </c>
      <c r="AG32" s="66">
        <f>IF(AND(Data!$B30=DataOdafim_2!AG$1,DataOdafim_2!$A32=Data!$A30),INT(Data!$H30/Data!$O$12),0)</f>
        <v>0</v>
      </c>
      <c r="AH32" s="66">
        <f>IF(AND(Data!$B30=DataOdafim_2!AH$1,DataOdafim_2!$A32=Data!$A30),INT(Data!$H30/Data!$O$12),0)</f>
        <v>0</v>
      </c>
      <c r="AI32" s="66">
        <f>IF(AND(Data!$B30=DataOdafim_2!AI$1,DataOdafim_2!$A32=Data!$A30),INT(Data!$H30/Data!$O$12),0)</f>
        <v>0</v>
      </c>
      <c r="AJ32" s="66">
        <f>IF(AND(Data!$B30=DataOdafim_2!AJ$1,DataOdafim_2!$A32=Data!$A30),INT(Data!$H30/Data!$O$12),0)</f>
        <v>0</v>
      </c>
      <c r="AK32" s="66">
        <f>IF(AND(Data!$B30=DataOdafim_2!AK$1,DataOdafim_2!$A32=Data!$A30),INT(Data!$H30/Data!$O$12),0)</f>
        <v>0</v>
      </c>
      <c r="AL32" s="66">
        <f>IF(AND(Data!$B30=DataOdafim_2!AL$1,DataOdafim_2!$A32=Data!$A30),INT(Data!$H30/Data!$O$12),0)</f>
        <v>0</v>
      </c>
      <c r="AM32" s="66">
        <f>IF(AND(Data!$B30=DataOdafim_2!AM$1,DataOdafim_2!$A32=Data!$A30),INT(Data!$H30/Data!$O$12),0)</f>
        <v>0</v>
      </c>
      <c r="AN32" s="66">
        <f>IF(AND(Data!$B30=DataOdafim_2!AN$1,DataOdafim_2!$A32=Data!$A30),INT(Data!$H30/Data!$O$12),0)</f>
        <v>0</v>
      </c>
      <c r="AO32" s="66">
        <f>IF(AND(Data!$B30=DataOdafim_2!AO$1,DataOdafim_2!$A32=Data!$A30),INT(Data!$H30/Data!$O$12),0)</f>
        <v>0</v>
      </c>
      <c r="AP32" s="66">
        <f>IF(AND(Data!$B30=DataOdafim_2!AP$1,DataOdafim_2!$A32=Data!$A30),INT(Data!$H30/Data!$O$12),0)</f>
        <v>0</v>
      </c>
      <c r="AQ32" s="66">
        <f>IF(AND(Data!$B30=DataOdafim_2!AQ$1,DataOdafim_2!$A32=Data!$A30),INT(Data!$H30/Data!$O$12),0)</f>
        <v>0</v>
      </c>
      <c r="AR32" s="66">
        <f>IF(AND(Data!$B30=DataOdafim_2!AR$1,DataOdafim_2!$A32=Data!$A30),INT(Data!$H30/Data!$O$12),0)</f>
        <v>0</v>
      </c>
      <c r="AS32" s="66">
        <f>IF(AND(Data!$B30=DataOdafim_2!AS$1,DataOdafim_2!$A32=Data!$A30),INT(Data!$H30/Data!$O$12),0)</f>
        <v>0</v>
      </c>
      <c r="AT32" s="66">
        <f>IF(AND(Data!$B30=DataOdafim_2!AT$1,DataOdafim_2!$A32=Data!$A30),INT(Data!$H30/Data!$O$12),0)</f>
        <v>0</v>
      </c>
      <c r="AU32" s="66">
        <f>IF(AND(Data!$B30=DataOdafim_2!AU$1,DataOdafim_2!$A32=Data!$A30),INT(Data!$H30/Data!$O$12),0)</f>
        <v>0</v>
      </c>
      <c r="AV32" s="66">
        <f>IF(AND(Data!$B30=DataOdafim_2!AV$1,DataOdafim_2!$A32=Data!$A30),INT(Data!$H30/Data!$O$12),0)</f>
        <v>0</v>
      </c>
      <c r="AW32" s="66">
        <f>IF(AND(Data!$B30=DataOdafim_2!AW$1,DataOdafim_2!$A32=Data!$A30),INT(Data!$H30/Data!$O$12),0)</f>
        <v>0</v>
      </c>
      <c r="AX32" s="66">
        <f>IF(AND(Data!$B30=DataOdafim_2!AX$1,DataOdafim_2!$A32=Data!$A30),INT(Data!$H30/Data!$O$12),0)</f>
        <v>0</v>
      </c>
      <c r="AY32" s="66">
        <f>IF(AND(Data!$B30=DataOdafim_2!AY$1,DataOdafim_2!$A32=Data!$A30),INT(Data!$H30/Data!$O$12),0)</f>
        <v>0</v>
      </c>
      <c r="AZ32" s="66">
        <f>IF(AND(Data!$B30=DataOdafim_2!AZ$1,DataOdafim_2!$A32=Data!$A30),INT(Data!$H30/Data!$O$12),0)</f>
        <v>0</v>
      </c>
      <c r="BA32" s="66">
        <f>IF(AND(Data!$B30=DataOdafim_2!BA$1,DataOdafim_2!$A32=Data!$A30),INT(Data!$H30/Data!$O$12),0)</f>
        <v>0</v>
      </c>
      <c r="BB32" s="66">
        <f>IF(AND(Data!$B30=DataOdafim_2!BB$1,DataOdafim_2!$A32=Data!$A30),INT(Data!$H30/Data!$O$12),0)</f>
        <v>0</v>
      </c>
      <c r="BC32" s="66">
        <f>IF(AND(Data!$B30=DataOdafim_2!BC$1,DataOdafim_2!$A32=Data!$A30),INT(Data!$H30/Data!$O$12),0)</f>
        <v>0</v>
      </c>
      <c r="BD32" s="66">
        <f>IF(AND(Data!$B30=DataOdafim_2!BD$1,DataOdafim_2!$A32=Data!$A30),INT(Data!$H30/Data!$O$12),0)</f>
        <v>0</v>
      </c>
      <c r="BE32" s="66">
        <f>IF(AND(Data!$B30=DataOdafim_2!BE$1,DataOdafim_2!$A32=Data!$A30),INT(Data!$H30/Data!$O$12),0)</f>
        <v>0</v>
      </c>
      <c r="BF32" s="66">
        <f>IF(AND(Data!$B30=DataOdafim_2!BF$1,DataOdafim_2!$A32=Data!$A30),INT(Data!$H30/Data!$O$12),0)</f>
        <v>0</v>
      </c>
      <c r="BG32" s="66">
        <f>IF(AND(Data!$B30=DataOdafim_2!BG$1,DataOdafim_2!$A32=Data!$A30),INT(Data!$H30/Data!$O$12),0)</f>
        <v>0</v>
      </c>
      <c r="BH32" s="66">
        <f>IF(AND(Data!$B30=DataOdafim_2!BH$1,DataOdafim_2!$A32=Data!$A30),INT(Data!$H30/Data!$O$12),0)</f>
        <v>0</v>
      </c>
      <c r="BI32" s="66">
        <f>IF(AND(Data!$B30=DataOdafim_2!BI$1,DataOdafim_2!$A32=Data!$A30),INT(Data!$H30/Data!$O$12),0)</f>
        <v>0</v>
      </c>
      <c r="BJ32" s="66">
        <f>IF(AND(Data!$B30=DataOdafim_2!BJ$1,DataOdafim_2!$A32=Data!$A30),INT(Data!$H30/Data!$O$12),0)</f>
        <v>0</v>
      </c>
    </row>
    <row r="33" spans="1:62" ht="15" x14ac:dyDescent="0.25">
      <c r="A33" s="64">
        <v>30</v>
      </c>
      <c r="B33" s="64" t="str">
        <f>VLOOKUP(A33,Data!A:E,5,FALSE)</f>
        <v>התנכ"י</v>
      </c>
      <c r="C33" s="66">
        <f>IF(AND(Data!$B31=DataOdafim_2!C$1,DataOdafim_2!$A33=Data!$A31),INT(Data!$H31/Data!$O$12),0)</f>
        <v>0</v>
      </c>
      <c r="D33" s="66">
        <f>IF(AND(Data!$B31=DataOdafim_2!D$1,DataOdafim_2!$A33=Data!$A31),INT(Data!$H31/Data!$O$12),0)</f>
        <v>0</v>
      </c>
      <c r="E33" s="66">
        <f>IF(AND(Data!$B31=DataOdafim_2!E$1,DataOdafim_2!$A33=Data!$A31),INT(Data!$H31/Data!$O$12),0)</f>
        <v>0</v>
      </c>
      <c r="F33" s="66">
        <f>IF(AND(Data!$B31=DataOdafim_2!F$1,DataOdafim_2!$A33=Data!$A31),INT(Data!$H31/Data!$O$12),0)</f>
        <v>0</v>
      </c>
      <c r="G33" s="66">
        <f>IF(AND(Data!$B31=DataOdafim_2!G$1,DataOdafim_2!$A33=Data!$A31),INT(Data!$H31/Data!$O$12),0)</f>
        <v>0</v>
      </c>
      <c r="H33" s="66">
        <f>IF(AND(Data!$B31=DataOdafim_2!H$1,DataOdafim_2!$A33=Data!$A31),INT(Data!$H31/Data!$O$12),0)</f>
        <v>0</v>
      </c>
      <c r="I33" s="66">
        <f>IF(AND(Data!$B31=DataOdafim_2!I$1,DataOdafim_2!$A33=Data!$A31),INT(Data!$H31/Data!$O$12),0)</f>
        <v>0</v>
      </c>
      <c r="J33" s="66">
        <f>IF(AND(Data!$B31=DataOdafim_2!J$1,DataOdafim_2!$A33=Data!$A31),INT(Data!$H31/Data!$O$12),0)</f>
        <v>0</v>
      </c>
      <c r="K33" s="66">
        <f>IF(AND(Data!$B31=DataOdafim_2!K$1,DataOdafim_2!$A33=Data!$A31),INT(Data!$H31/Data!$O$12),0)</f>
        <v>0</v>
      </c>
      <c r="L33" s="66">
        <f>IF(AND(Data!$B31=DataOdafim_2!L$1,DataOdafim_2!$A33=Data!$A31),INT(Data!$H31/Data!$O$12),0)</f>
        <v>0</v>
      </c>
      <c r="M33" s="66">
        <f>IF(AND(Data!$B31=DataOdafim_2!M$1,DataOdafim_2!$A33=Data!$A31),INT(Data!$H31/Data!$O$12),0)</f>
        <v>0</v>
      </c>
      <c r="N33" s="66">
        <f>IF(AND(Data!$B31=DataOdafim_2!N$1,DataOdafim_2!$A33=Data!$A31),INT(Data!$H31/Data!$O$12),0)</f>
        <v>0</v>
      </c>
      <c r="O33" s="66">
        <f>IF(AND(Data!$B31=DataOdafim_2!O$1,DataOdafim_2!$A33=Data!$A31),INT(Data!$H31/Data!$O$12),0)</f>
        <v>0</v>
      </c>
      <c r="P33" s="66">
        <f>IF(AND(Data!$B31=DataOdafim_2!P$1,DataOdafim_2!$A33=Data!$A31),INT(Data!$H31/Data!$O$12),0)</f>
        <v>0</v>
      </c>
      <c r="Q33" s="66">
        <f>IF(AND(Data!$B31=DataOdafim_2!Q$1,DataOdafim_2!$A33=Data!$A31),INT(Data!$H31/Data!$O$12),0)</f>
        <v>0</v>
      </c>
      <c r="R33" s="66">
        <f>IF(AND(Data!$B31=DataOdafim_2!R$1,DataOdafim_2!$A33=Data!$A31),INT(Data!$H31/Data!$O$12),0)</f>
        <v>0</v>
      </c>
      <c r="S33" s="66">
        <f>IF(AND(Data!$B31=DataOdafim_2!S$1,DataOdafim_2!$A33=Data!$A31),INT(Data!$H31/Data!$O$12),0)</f>
        <v>0</v>
      </c>
      <c r="T33" s="66">
        <f>IF(AND(Data!$B31=DataOdafim_2!T$1,DataOdafim_2!$A33=Data!$A31),INT(Data!$H31/Data!$O$12),0)</f>
        <v>0</v>
      </c>
      <c r="U33" s="66">
        <f>IF(AND(Data!$B31=DataOdafim_2!U$1,DataOdafim_2!$A33=Data!$A31),INT(Data!$H31/Data!$O$12),0)</f>
        <v>0</v>
      </c>
      <c r="V33" s="66">
        <f>IF(AND(Data!$B31=DataOdafim_2!V$1,DataOdafim_2!$A33=Data!$A31),INT(Data!$H31/Data!$O$12),0)</f>
        <v>0</v>
      </c>
      <c r="W33" s="66">
        <f>IF(AND(Data!$B31=DataOdafim_2!W$1,DataOdafim_2!$A33=Data!$A31),INT(Data!$H31/Data!$O$12),0)</f>
        <v>0</v>
      </c>
      <c r="X33" s="66">
        <f>IF(AND(Data!$B31=DataOdafim_2!X$1,DataOdafim_2!$A33=Data!$A31),INT(Data!$H31/Data!$O$12),0)</f>
        <v>0</v>
      </c>
      <c r="Y33" s="66">
        <f>IF(AND(Data!$B31=DataOdafim_2!Y$1,DataOdafim_2!$A33=Data!$A31),INT(Data!$H31/Data!$O$12),0)</f>
        <v>0</v>
      </c>
      <c r="Z33" s="66">
        <f>IF(AND(Data!$B31=DataOdafim_2!Z$1,DataOdafim_2!$A33=Data!$A31),INT(Data!$H31/Data!$O$12),0)</f>
        <v>0</v>
      </c>
      <c r="AA33" s="66">
        <f>IF(AND(Data!$B31=DataOdafim_2!AA$1,DataOdafim_2!$A33=Data!$A31),INT(Data!$H31/Data!$O$12),0)</f>
        <v>0</v>
      </c>
      <c r="AB33" s="66">
        <f>IF(AND(Data!$B31=DataOdafim_2!AB$1,DataOdafim_2!$A33=Data!$A31),INT(Data!$H31/Data!$O$12),0)</f>
        <v>0</v>
      </c>
      <c r="AC33" s="66">
        <f>IF(AND(Data!$B31=DataOdafim_2!AC$1,DataOdafim_2!$A33=Data!$A31),INT(Data!$H31/Data!$O$12),0)</f>
        <v>0</v>
      </c>
      <c r="AD33" s="66">
        <f>IF(AND(Data!$B31=DataOdafim_2!AD$1,DataOdafim_2!$A33=Data!$A31),INT(Data!$H31/Data!$O$12),0)</f>
        <v>0</v>
      </c>
      <c r="AE33" s="66">
        <f>IF(AND(Data!$B31=DataOdafim_2!AE$1,DataOdafim_2!$A33=Data!$A31),INT(Data!$H31/Data!$O$12),0)</f>
        <v>0</v>
      </c>
      <c r="AF33" s="66">
        <f>IF(AND(Data!$B31=DataOdafim_2!AF$1,DataOdafim_2!$A33=Data!$A31),INT(Data!$H31/Data!$O$12),0)</f>
        <v>0</v>
      </c>
      <c r="AG33" s="66">
        <f>IF(AND(Data!$B31=DataOdafim_2!AG$1,DataOdafim_2!$A33=Data!$A31),INT(Data!$H31/Data!$O$12),0)</f>
        <v>0</v>
      </c>
      <c r="AH33" s="66">
        <f>IF(AND(Data!$B31=DataOdafim_2!AH$1,DataOdafim_2!$A33=Data!$A31),INT(Data!$H31/Data!$O$12),0)</f>
        <v>0</v>
      </c>
      <c r="AI33" s="66">
        <f>IF(AND(Data!$B31=DataOdafim_2!AI$1,DataOdafim_2!$A33=Data!$A31),INT(Data!$H31/Data!$O$12),0)</f>
        <v>0</v>
      </c>
      <c r="AJ33" s="66">
        <f>IF(AND(Data!$B31=DataOdafim_2!AJ$1,DataOdafim_2!$A33=Data!$A31),INT(Data!$H31/Data!$O$12),0)</f>
        <v>0</v>
      </c>
      <c r="AK33" s="66">
        <f>IF(AND(Data!$B31=DataOdafim_2!AK$1,DataOdafim_2!$A33=Data!$A31),INT(Data!$H31/Data!$O$12),0)</f>
        <v>0</v>
      </c>
      <c r="AL33" s="66">
        <f>IF(AND(Data!$B31=DataOdafim_2!AL$1,DataOdafim_2!$A33=Data!$A31),INT(Data!$H31/Data!$O$12),0)</f>
        <v>0</v>
      </c>
      <c r="AM33" s="66">
        <f>IF(AND(Data!$B31=DataOdafim_2!AM$1,DataOdafim_2!$A33=Data!$A31),INT(Data!$H31/Data!$O$12),0)</f>
        <v>0</v>
      </c>
      <c r="AN33" s="66">
        <f>IF(AND(Data!$B31=DataOdafim_2!AN$1,DataOdafim_2!$A33=Data!$A31),INT(Data!$H31/Data!$O$12),0)</f>
        <v>0</v>
      </c>
      <c r="AO33" s="66">
        <f>IF(AND(Data!$B31=DataOdafim_2!AO$1,DataOdafim_2!$A33=Data!$A31),INT(Data!$H31/Data!$O$12),0)</f>
        <v>0</v>
      </c>
      <c r="AP33" s="66">
        <f>IF(AND(Data!$B31=DataOdafim_2!AP$1,DataOdafim_2!$A33=Data!$A31),INT(Data!$H31/Data!$O$12),0)</f>
        <v>0</v>
      </c>
      <c r="AQ33" s="66">
        <f>IF(AND(Data!$B31=DataOdafim_2!AQ$1,DataOdafim_2!$A33=Data!$A31),INT(Data!$H31/Data!$O$12),0)</f>
        <v>0</v>
      </c>
      <c r="AR33" s="66">
        <f>IF(AND(Data!$B31=DataOdafim_2!AR$1,DataOdafim_2!$A33=Data!$A31),INT(Data!$H31/Data!$O$12),0)</f>
        <v>0</v>
      </c>
      <c r="AS33" s="66">
        <f>IF(AND(Data!$B31=DataOdafim_2!AS$1,DataOdafim_2!$A33=Data!$A31),INT(Data!$H31/Data!$O$12),0)</f>
        <v>0</v>
      </c>
      <c r="AT33" s="66">
        <f>IF(AND(Data!$B31=DataOdafim_2!AT$1,DataOdafim_2!$A33=Data!$A31),INT(Data!$H31/Data!$O$12),0)</f>
        <v>0</v>
      </c>
      <c r="AU33" s="66">
        <f>IF(AND(Data!$B31=DataOdafim_2!AU$1,DataOdafim_2!$A33=Data!$A31),INT(Data!$H31/Data!$O$12),0)</f>
        <v>0</v>
      </c>
      <c r="AV33" s="66">
        <f>IF(AND(Data!$B31=DataOdafim_2!AV$1,DataOdafim_2!$A33=Data!$A31),INT(Data!$H31/Data!$O$12),0)</f>
        <v>0</v>
      </c>
      <c r="AW33" s="66">
        <f>IF(AND(Data!$B31=DataOdafim_2!AW$1,DataOdafim_2!$A33=Data!$A31),INT(Data!$H31/Data!$O$12),0)</f>
        <v>0</v>
      </c>
      <c r="AX33" s="66">
        <f>IF(AND(Data!$B31=DataOdafim_2!AX$1,DataOdafim_2!$A33=Data!$A31),INT(Data!$H31/Data!$O$12),0)</f>
        <v>0</v>
      </c>
      <c r="AY33" s="66">
        <f>IF(AND(Data!$B31=DataOdafim_2!AY$1,DataOdafim_2!$A33=Data!$A31),INT(Data!$H31/Data!$O$12),0)</f>
        <v>0</v>
      </c>
      <c r="AZ33" s="66">
        <f>IF(AND(Data!$B31=DataOdafim_2!AZ$1,DataOdafim_2!$A33=Data!$A31),INT(Data!$H31/Data!$O$12),0)</f>
        <v>0</v>
      </c>
      <c r="BA33" s="66">
        <f>IF(AND(Data!$B31=DataOdafim_2!BA$1,DataOdafim_2!$A33=Data!$A31),INT(Data!$H31/Data!$O$12),0)</f>
        <v>0</v>
      </c>
      <c r="BB33" s="66">
        <f>IF(AND(Data!$B31=DataOdafim_2!BB$1,DataOdafim_2!$A33=Data!$A31),INT(Data!$H31/Data!$O$12),0)</f>
        <v>0</v>
      </c>
      <c r="BC33" s="66">
        <f>IF(AND(Data!$B31=DataOdafim_2!BC$1,DataOdafim_2!$A33=Data!$A31),INT(Data!$H31/Data!$O$12),0)</f>
        <v>0</v>
      </c>
      <c r="BD33" s="66">
        <f>IF(AND(Data!$B31=DataOdafim_2!BD$1,DataOdafim_2!$A33=Data!$A31),INT(Data!$H31/Data!$O$12),0)</f>
        <v>0</v>
      </c>
      <c r="BE33" s="66">
        <f>IF(AND(Data!$B31=DataOdafim_2!BE$1,DataOdafim_2!$A33=Data!$A31),INT(Data!$H31/Data!$O$12),0)</f>
        <v>0</v>
      </c>
      <c r="BF33" s="66">
        <f>IF(AND(Data!$B31=DataOdafim_2!BF$1,DataOdafim_2!$A33=Data!$A31),INT(Data!$H31/Data!$O$12),0)</f>
        <v>0</v>
      </c>
      <c r="BG33" s="66">
        <f>IF(AND(Data!$B31=DataOdafim_2!BG$1,DataOdafim_2!$A33=Data!$A31),INT(Data!$H31/Data!$O$12),0)</f>
        <v>0</v>
      </c>
      <c r="BH33" s="66">
        <f>IF(AND(Data!$B31=DataOdafim_2!BH$1,DataOdafim_2!$A33=Data!$A31),INT(Data!$H31/Data!$O$12),0)</f>
        <v>0</v>
      </c>
      <c r="BI33" s="66">
        <f>IF(AND(Data!$B31=DataOdafim_2!BI$1,DataOdafim_2!$A33=Data!$A31),INT(Data!$H31/Data!$O$12),0)</f>
        <v>0</v>
      </c>
      <c r="BJ33" s="66">
        <f>IF(AND(Data!$B31=DataOdafim_2!BJ$1,DataOdafim_2!$A33=Data!$A31),INT(Data!$H31/Data!$O$12),0)</f>
        <v>0</v>
      </c>
    </row>
    <row r="34" spans="1:62" ht="15" x14ac:dyDescent="0.25">
      <c r="A34" s="64">
        <v>31</v>
      </c>
      <c r="B34" s="64" t="str">
        <f>VLOOKUP(A34,Data!A:E,5,FALSE)</f>
        <v>דמוקראטורה</v>
      </c>
      <c r="C34" s="66">
        <f>IF(AND(Data!$B32=DataOdafim_2!C$1,DataOdafim_2!$A34=Data!$A32),INT(Data!$H32/Data!$O$12),0)</f>
        <v>0</v>
      </c>
      <c r="D34" s="66">
        <f>IF(AND(Data!$B32=DataOdafim_2!D$1,DataOdafim_2!$A34=Data!$A32),INT(Data!$H32/Data!$O$12),0)</f>
        <v>0</v>
      </c>
      <c r="E34" s="66">
        <f>IF(AND(Data!$B32=DataOdafim_2!E$1,DataOdafim_2!$A34=Data!$A32),INT(Data!$H32/Data!$O$12),0)</f>
        <v>0</v>
      </c>
      <c r="F34" s="66">
        <f>IF(AND(Data!$B32=DataOdafim_2!F$1,DataOdafim_2!$A34=Data!$A32),INT(Data!$H32/Data!$O$12),0)</f>
        <v>0</v>
      </c>
      <c r="G34" s="66">
        <f>IF(AND(Data!$B32=DataOdafim_2!G$1,DataOdafim_2!$A34=Data!$A32),INT(Data!$H32/Data!$O$12),0)</f>
        <v>0</v>
      </c>
      <c r="H34" s="66">
        <f>IF(AND(Data!$B32=DataOdafim_2!H$1,DataOdafim_2!$A34=Data!$A32),INT(Data!$H32/Data!$O$12),0)</f>
        <v>0</v>
      </c>
      <c r="I34" s="66">
        <f>IF(AND(Data!$B32=DataOdafim_2!I$1,DataOdafim_2!$A34=Data!$A32),INT(Data!$H32/Data!$O$12),0)</f>
        <v>0</v>
      </c>
      <c r="J34" s="66">
        <f>IF(AND(Data!$B32=DataOdafim_2!J$1,DataOdafim_2!$A34=Data!$A32),INT(Data!$H32/Data!$O$12),0)</f>
        <v>0</v>
      </c>
      <c r="K34" s="66">
        <f>IF(AND(Data!$B32=DataOdafim_2!K$1,DataOdafim_2!$A34=Data!$A32),INT(Data!$H32/Data!$O$12),0)</f>
        <v>0</v>
      </c>
      <c r="L34" s="66">
        <f>IF(AND(Data!$B32=DataOdafim_2!L$1,DataOdafim_2!$A34=Data!$A32),INT(Data!$H32/Data!$O$12),0)</f>
        <v>0</v>
      </c>
      <c r="M34" s="66">
        <f>IF(AND(Data!$B32=DataOdafim_2!M$1,DataOdafim_2!$A34=Data!$A32),INT(Data!$H32/Data!$O$12),0)</f>
        <v>0</v>
      </c>
      <c r="N34" s="66">
        <f>IF(AND(Data!$B32=DataOdafim_2!N$1,DataOdafim_2!$A34=Data!$A32),INT(Data!$H32/Data!$O$12),0)</f>
        <v>0</v>
      </c>
      <c r="O34" s="66">
        <f>IF(AND(Data!$B32=DataOdafim_2!O$1,DataOdafim_2!$A34=Data!$A32),INT(Data!$H32/Data!$O$12),0)</f>
        <v>0</v>
      </c>
      <c r="P34" s="66">
        <f>IF(AND(Data!$B32=DataOdafim_2!P$1,DataOdafim_2!$A34=Data!$A32),INT(Data!$H32/Data!$O$12),0)</f>
        <v>0</v>
      </c>
      <c r="Q34" s="66">
        <f>IF(AND(Data!$B32=DataOdafim_2!Q$1,DataOdafim_2!$A34=Data!$A32),INT(Data!$H32/Data!$O$12),0)</f>
        <v>0</v>
      </c>
      <c r="R34" s="66">
        <f>IF(AND(Data!$B32=DataOdafim_2!R$1,DataOdafim_2!$A34=Data!$A32),INT(Data!$H32/Data!$O$12),0)</f>
        <v>0</v>
      </c>
      <c r="S34" s="66">
        <f>IF(AND(Data!$B32=DataOdafim_2!S$1,DataOdafim_2!$A34=Data!$A32),INT(Data!$H32/Data!$O$12),0)</f>
        <v>0</v>
      </c>
      <c r="T34" s="66">
        <f>IF(AND(Data!$B32=DataOdafim_2!T$1,DataOdafim_2!$A34=Data!$A32),INT(Data!$H32/Data!$O$12),0)</f>
        <v>0</v>
      </c>
      <c r="U34" s="66">
        <f>IF(AND(Data!$B32=DataOdafim_2!U$1,DataOdafim_2!$A34=Data!$A32),INT(Data!$H32/Data!$O$12),0)</f>
        <v>0</v>
      </c>
      <c r="V34" s="66">
        <f>IF(AND(Data!$B32=DataOdafim_2!V$1,DataOdafim_2!$A34=Data!$A32),INT(Data!$H32/Data!$O$12),0)</f>
        <v>0</v>
      </c>
      <c r="W34" s="66">
        <f>IF(AND(Data!$B32=DataOdafim_2!W$1,DataOdafim_2!$A34=Data!$A32),INT(Data!$H32/Data!$O$12),0)</f>
        <v>0</v>
      </c>
      <c r="X34" s="66">
        <f>IF(AND(Data!$B32=DataOdafim_2!X$1,DataOdafim_2!$A34=Data!$A32),INT(Data!$H32/Data!$O$12),0)</f>
        <v>0</v>
      </c>
      <c r="Y34" s="66">
        <f>IF(AND(Data!$B32=DataOdafim_2!Y$1,DataOdafim_2!$A34=Data!$A32),INT(Data!$H32/Data!$O$12),0)</f>
        <v>0</v>
      </c>
      <c r="Z34" s="66">
        <f>IF(AND(Data!$B32=DataOdafim_2!Z$1,DataOdafim_2!$A34=Data!$A32),INT(Data!$H32/Data!$O$12),0)</f>
        <v>0</v>
      </c>
      <c r="AA34" s="66">
        <f>IF(AND(Data!$B32=DataOdafim_2!AA$1,DataOdafim_2!$A34=Data!$A32),INT(Data!$H32/Data!$O$12),0)</f>
        <v>0</v>
      </c>
      <c r="AB34" s="66">
        <f>IF(AND(Data!$B32=DataOdafim_2!AB$1,DataOdafim_2!$A34=Data!$A32),INT(Data!$H32/Data!$O$12),0)</f>
        <v>0</v>
      </c>
      <c r="AC34" s="66">
        <f>IF(AND(Data!$B32=DataOdafim_2!AC$1,DataOdafim_2!$A34=Data!$A32),INT(Data!$H32/Data!$O$12),0)</f>
        <v>0</v>
      </c>
      <c r="AD34" s="66">
        <f>IF(AND(Data!$B32=DataOdafim_2!AD$1,DataOdafim_2!$A34=Data!$A32),INT(Data!$H32/Data!$O$12),0)</f>
        <v>0</v>
      </c>
      <c r="AE34" s="66">
        <f>IF(AND(Data!$B32=DataOdafim_2!AE$1,DataOdafim_2!$A34=Data!$A32),INT(Data!$H32/Data!$O$12),0)</f>
        <v>0</v>
      </c>
      <c r="AF34" s="66">
        <f>IF(AND(Data!$B32=DataOdafim_2!AF$1,DataOdafim_2!$A34=Data!$A32),INT(Data!$H32/Data!$O$12),0)</f>
        <v>0</v>
      </c>
      <c r="AG34" s="66">
        <f>IF(AND(Data!$B32=DataOdafim_2!AG$1,DataOdafim_2!$A34=Data!$A32),INT(Data!$H32/Data!$O$12),0)</f>
        <v>0</v>
      </c>
      <c r="AH34" s="66">
        <f>IF(AND(Data!$B32=DataOdafim_2!AH$1,DataOdafim_2!$A34=Data!$A32),INT(Data!$H32/Data!$O$12),0)</f>
        <v>0</v>
      </c>
      <c r="AI34" s="66">
        <f>IF(AND(Data!$B32=DataOdafim_2!AI$1,DataOdafim_2!$A34=Data!$A32),INT(Data!$H32/Data!$O$12),0)</f>
        <v>0</v>
      </c>
      <c r="AJ34" s="66">
        <f>IF(AND(Data!$B32=DataOdafim_2!AJ$1,DataOdafim_2!$A34=Data!$A32),INT(Data!$H32/Data!$O$12),0)</f>
        <v>0</v>
      </c>
      <c r="AK34" s="66">
        <f>IF(AND(Data!$B32=DataOdafim_2!AK$1,DataOdafim_2!$A34=Data!$A32),INT(Data!$H32/Data!$O$12),0)</f>
        <v>0</v>
      </c>
      <c r="AL34" s="66">
        <f>IF(AND(Data!$B32=DataOdafim_2!AL$1,DataOdafim_2!$A34=Data!$A32),INT(Data!$H32/Data!$O$12),0)</f>
        <v>0</v>
      </c>
      <c r="AM34" s="66">
        <f>IF(AND(Data!$B32=DataOdafim_2!AM$1,DataOdafim_2!$A34=Data!$A32),INT(Data!$H32/Data!$O$12),0)</f>
        <v>0</v>
      </c>
      <c r="AN34" s="66">
        <f>IF(AND(Data!$B32=DataOdafim_2!AN$1,DataOdafim_2!$A34=Data!$A32),INT(Data!$H32/Data!$O$12),0)</f>
        <v>0</v>
      </c>
      <c r="AO34" s="66">
        <f>IF(AND(Data!$B32=DataOdafim_2!AO$1,DataOdafim_2!$A34=Data!$A32),INT(Data!$H32/Data!$O$12),0)</f>
        <v>0</v>
      </c>
      <c r="AP34" s="66">
        <f>IF(AND(Data!$B32=DataOdafim_2!AP$1,DataOdafim_2!$A34=Data!$A32),INT(Data!$H32/Data!$O$12),0)</f>
        <v>0</v>
      </c>
      <c r="AQ34" s="66">
        <f>IF(AND(Data!$B32=DataOdafim_2!AQ$1,DataOdafim_2!$A34=Data!$A32),INT(Data!$H32/Data!$O$12),0)</f>
        <v>0</v>
      </c>
      <c r="AR34" s="66">
        <f>IF(AND(Data!$B32=DataOdafim_2!AR$1,DataOdafim_2!$A34=Data!$A32),INT(Data!$H32/Data!$O$12),0)</f>
        <v>0</v>
      </c>
      <c r="AS34" s="66">
        <f>IF(AND(Data!$B32=DataOdafim_2!AS$1,DataOdafim_2!$A34=Data!$A32),INT(Data!$H32/Data!$O$12),0)</f>
        <v>0</v>
      </c>
      <c r="AT34" s="66">
        <f>IF(AND(Data!$B32=DataOdafim_2!AT$1,DataOdafim_2!$A34=Data!$A32),INT(Data!$H32/Data!$O$12),0)</f>
        <v>0</v>
      </c>
      <c r="AU34" s="66">
        <f>IF(AND(Data!$B32=DataOdafim_2!AU$1,DataOdafim_2!$A34=Data!$A32),INT(Data!$H32/Data!$O$12),0)</f>
        <v>0</v>
      </c>
      <c r="AV34" s="66">
        <f>IF(AND(Data!$B32=DataOdafim_2!AV$1,DataOdafim_2!$A34=Data!$A32),INT(Data!$H32/Data!$O$12),0)</f>
        <v>0</v>
      </c>
      <c r="AW34" s="66">
        <f>IF(AND(Data!$B32=DataOdafim_2!AW$1,DataOdafim_2!$A34=Data!$A32),INT(Data!$H32/Data!$O$12),0)</f>
        <v>0</v>
      </c>
      <c r="AX34" s="66">
        <f>IF(AND(Data!$B32=DataOdafim_2!AX$1,DataOdafim_2!$A34=Data!$A32),INT(Data!$H32/Data!$O$12),0)</f>
        <v>0</v>
      </c>
      <c r="AY34" s="66">
        <f>IF(AND(Data!$B32=DataOdafim_2!AY$1,DataOdafim_2!$A34=Data!$A32),INT(Data!$H32/Data!$O$12),0)</f>
        <v>0</v>
      </c>
      <c r="AZ34" s="66">
        <f>IF(AND(Data!$B32=DataOdafim_2!AZ$1,DataOdafim_2!$A34=Data!$A32),INT(Data!$H32/Data!$O$12),0)</f>
        <v>0</v>
      </c>
      <c r="BA34" s="66">
        <f>IF(AND(Data!$B32=DataOdafim_2!BA$1,DataOdafim_2!$A34=Data!$A32),INT(Data!$H32/Data!$O$12),0)</f>
        <v>0</v>
      </c>
      <c r="BB34" s="66">
        <f>IF(AND(Data!$B32=DataOdafim_2!BB$1,DataOdafim_2!$A34=Data!$A32),INT(Data!$H32/Data!$O$12),0)</f>
        <v>0</v>
      </c>
      <c r="BC34" s="66">
        <f>IF(AND(Data!$B32=DataOdafim_2!BC$1,DataOdafim_2!$A34=Data!$A32),INT(Data!$H32/Data!$O$12),0)</f>
        <v>0</v>
      </c>
      <c r="BD34" s="66">
        <f>IF(AND(Data!$B32=DataOdafim_2!BD$1,DataOdafim_2!$A34=Data!$A32),INT(Data!$H32/Data!$O$12),0)</f>
        <v>0</v>
      </c>
      <c r="BE34" s="66">
        <f>IF(AND(Data!$B32=DataOdafim_2!BE$1,DataOdafim_2!$A34=Data!$A32),INT(Data!$H32/Data!$O$12),0)</f>
        <v>0</v>
      </c>
      <c r="BF34" s="66">
        <f>IF(AND(Data!$B32=DataOdafim_2!BF$1,DataOdafim_2!$A34=Data!$A32),INT(Data!$H32/Data!$O$12),0)</f>
        <v>0</v>
      </c>
      <c r="BG34" s="66">
        <f>IF(AND(Data!$B32=DataOdafim_2!BG$1,DataOdafim_2!$A34=Data!$A32),INT(Data!$H32/Data!$O$12),0)</f>
        <v>0</v>
      </c>
      <c r="BH34" s="66">
        <f>IF(AND(Data!$B32=DataOdafim_2!BH$1,DataOdafim_2!$A34=Data!$A32),INT(Data!$H32/Data!$O$12),0)</f>
        <v>0</v>
      </c>
      <c r="BI34" s="66">
        <f>IF(AND(Data!$B32=DataOdafim_2!BI$1,DataOdafim_2!$A34=Data!$A32),INT(Data!$H32/Data!$O$12),0)</f>
        <v>0</v>
      </c>
      <c r="BJ34" s="66">
        <f>IF(AND(Data!$B32=DataOdafim_2!BJ$1,DataOdafim_2!$A34=Data!$A32),INT(Data!$H32/Data!$O$12),0)</f>
        <v>0</v>
      </c>
    </row>
    <row r="35" spans="1:62" ht="15" x14ac:dyDescent="0.25">
      <c r="A35" s="64">
        <v>32</v>
      </c>
      <c r="B35" s="64" t="str">
        <f>VLOOKUP(A35,Data!A:E,5,FALSE)</f>
        <v>נעם</v>
      </c>
      <c r="C35" s="66">
        <f>IF(AND(Data!$B33=DataOdafim_2!C$1,DataOdafim_2!$A35=Data!$A33),INT(Data!$H33/Data!$O$12),0)</f>
        <v>0</v>
      </c>
      <c r="D35" s="66">
        <f>IF(AND(Data!$B33=DataOdafim_2!D$1,DataOdafim_2!$A35=Data!$A33),INT(Data!$H33/Data!$O$12),0)</f>
        <v>0</v>
      </c>
      <c r="E35" s="66">
        <f>IF(AND(Data!$B33=DataOdafim_2!E$1,DataOdafim_2!$A35=Data!$A33),INT(Data!$H33/Data!$O$12),0)</f>
        <v>0</v>
      </c>
      <c r="F35" s="66">
        <f>IF(AND(Data!$B33=DataOdafim_2!F$1,DataOdafim_2!$A35=Data!$A33),INT(Data!$H33/Data!$O$12),0)</f>
        <v>0</v>
      </c>
      <c r="G35" s="66">
        <f>IF(AND(Data!$B33=DataOdafim_2!G$1,DataOdafim_2!$A35=Data!$A33),INT(Data!$H33/Data!$O$12),0)</f>
        <v>0</v>
      </c>
      <c r="H35" s="66">
        <f>IF(AND(Data!$B33=DataOdafim_2!H$1,DataOdafim_2!$A35=Data!$A33),INT(Data!$H33/Data!$O$12),0)</f>
        <v>0</v>
      </c>
      <c r="I35" s="66">
        <f>IF(AND(Data!$B33=DataOdafim_2!I$1,DataOdafim_2!$A35=Data!$A33),INT(Data!$H33/Data!$O$12),0)</f>
        <v>0</v>
      </c>
      <c r="J35" s="66">
        <f>IF(AND(Data!$B33=DataOdafim_2!J$1,DataOdafim_2!$A35=Data!$A33),INT(Data!$H33/Data!$O$12),0)</f>
        <v>0</v>
      </c>
      <c r="K35" s="66">
        <f>IF(AND(Data!$B33=DataOdafim_2!K$1,DataOdafim_2!$A35=Data!$A33),INT(Data!$H33/Data!$O$12),0)</f>
        <v>0</v>
      </c>
      <c r="L35" s="66">
        <f>IF(AND(Data!$B33=DataOdafim_2!L$1,DataOdafim_2!$A35=Data!$A33),INT(Data!$H33/Data!$O$12),0)</f>
        <v>0</v>
      </c>
      <c r="M35" s="66">
        <f>IF(AND(Data!$B33=DataOdafim_2!M$1,DataOdafim_2!$A35=Data!$A33),INT(Data!$H33/Data!$O$12),0)</f>
        <v>0</v>
      </c>
      <c r="N35" s="66">
        <f>IF(AND(Data!$B33=DataOdafim_2!N$1,DataOdafim_2!$A35=Data!$A33),INT(Data!$H33/Data!$O$12),0)</f>
        <v>0</v>
      </c>
      <c r="O35" s="66">
        <f>IF(AND(Data!$B33=DataOdafim_2!O$1,DataOdafim_2!$A35=Data!$A33),INT(Data!$H33/Data!$O$12),0)</f>
        <v>0</v>
      </c>
      <c r="P35" s="66">
        <f>IF(AND(Data!$B33=DataOdafim_2!P$1,DataOdafim_2!$A35=Data!$A33),INT(Data!$H33/Data!$O$12),0)</f>
        <v>0</v>
      </c>
      <c r="Q35" s="66">
        <f>IF(AND(Data!$B33=DataOdafim_2!Q$1,DataOdafim_2!$A35=Data!$A33),INT(Data!$H33/Data!$O$12),0)</f>
        <v>0</v>
      </c>
      <c r="R35" s="66">
        <f>IF(AND(Data!$B33=DataOdafim_2!R$1,DataOdafim_2!$A35=Data!$A33),INT(Data!$H33/Data!$O$12),0)</f>
        <v>0</v>
      </c>
      <c r="S35" s="66">
        <f>IF(AND(Data!$B33=DataOdafim_2!S$1,DataOdafim_2!$A35=Data!$A33),INT(Data!$H33/Data!$O$12),0)</f>
        <v>0</v>
      </c>
      <c r="T35" s="66">
        <f>IF(AND(Data!$B33=DataOdafim_2!T$1,DataOdafim_2!$A35=Data!$A33),INT(Data!$H33/Data!$O$12),0)</f>
        <v>0</v>
      </c>
      <c r="U35" s="66">
        <f>IF(AND(Data!$B33=DataOdafim_2!U$1,DataOdafim_2!$A35=Data!$A33),INT(Data!$H33/Data!$O$12),0)</f>
        <v>0</v>
      </c>
      <c r="V35" s="66">
        <f>IF(AND(Data!$B33=DataOdafim_2!V$1,DataOdafim_2!$A35=Data!$A33),INT(Data!$H33/Data!$O$12),0)</f>
        <v>0</v>
      </c>
      <c r="W35" s="66">
        <f>IF(AND(Data!$B33=DataOdafim_2!W$1,DataOdafim_2!$A35=Data!$A33),INT(Data!$H33/Data!$O$12),0)</f>
        <v>0</v>
      </c>
      <c r="X35" s="66">
        <f>IF(AND(Data!$B33=DataOdafim_2!X$1,DataOdafim_2!$A35=Data!$A33),INT(Data!$H33/Data!$O$12),0)</f>
        <v>0</v>
      </c>
      <c r="Y35" s="66">
        <f>IF(AND(Data!$B33=DataOdafim_2!Y$1,DataOdafim_2!$A35=Data!$A33),INT(Data!$H33/Data!$O$12),0)</f>
        <v>0</v>
      </c>
      <c r="Z35" s="66">
        <f>IF(AND(Data!$B33=DataOdafim_2!Z$1,DataOdafim_2!$A35=Data!$A33),INT(Data!$H33/Data!$O$12),0)</f>
        <v>0</v>
      </c>
      <c r="AA35" s="66">
        <f>IF(AND(Data!$B33=DataOdafim_2!AA$1,DataOdafim_2!$A35=Data!$A33),INT(Data!$H33/Data!$O$12),0)</f>
        <v>0</v>
      </c>
      <c r="AB35" s="66">
        <f>IF(AND(Data!$B33=DataOdafim_2!AB$1,DataOdafim_2!$A35=Data!$A33),INT(Data!$H33/Data!$O$12),0)</f>
        <v>0</v>
      </c>
      <c r="AC35" s="66">
        <f>IF(AND(Data!$B33=DataOdafim_2!AC$1,DataOdafim_2!$A35=Data!$A33),INT(Data!$H33/Data!$O$12),0)</f>
        <v>0</v>
      </c>
      <c r="AD35" s="66">
        <f>IF(AND(Data!$B33=DataOdafim_2!AD$1,DataOdafim_2!$A35=Data!$A33),INT(Data!$H33/Data!$O$12),0)</f>
        <v>0</v>
      </c>
      <c r="AE35" s="66">
        <f>IF(AND(Data!$B33=DataOdafim_2!AE$1,DataOdafim_2!$A35=Data!$A33),INT(Data!$H33/Data!$O$12),0)</f>
        <v>0</v>
      </c>
      <c r="AF35" s="66">
        <f>IF(AND(Data!$B33=DataOdafim_2!AF$1,DataOdafim_2!$A35=Data!$A33),INT(Data!$H33/Data!$O$12),0)</f>
        <v>0</v>
      </c>
      <c r="AG35" s="66">
        <f>IF(AND(Data!$B33=DataOdafim_2!AG$1,DataOdafim_2!$A35=Data!$A33),INT(Data!$H33/Data!$O$12),0)</f>
        <v>0</v>
      </c>
      <c r="AH35" s="66">
        <f>IF(AND(Data!$B33=DataOdafim_2!AH$1,DataOdafim_2!$A35=Data!$A33),INT(Data!$H33/Data!$O$12),0)</f>
        <v>0</v>
      </c>
      <c r="AI35" s="66">
        <f>IF(AND(Data!$B33=DataOdafim_2!AI$1,DataOdafim_2!$A35=Data!$A33),INT(Data!$H33/Data!$O$12),0)</f>
        <v>0</v>
      </c>
      <c r="AJ35" s="66">
        <f>IF(AND(Data!$B33=DataOdafim_2!AJ$1,DataOdafim_2!$A35=Data!$A33),INT(Data!$H33/Data!$O$12),0)</f>
        <v>0</v>
      </c>
      <c r="AK35" s="66">
        <f>IF(AND(Data!$B33=DataOdafim_2!AK$1,DataOdafim_2!$A35=Data!$A33),INT(Data!$H33/Data!$O$12),0)</f>
        <v>0</v>
      </c>
      <c r="AL35" s="66">
        <f>IF(AND(Data!$B33=DataOdafim_2!AL$1,DataOdafim_2!$A35=Data!$A33),INT(Data!$H33/Data!$O$12),0)</f>
        <v>0</v>
      </c>
      <c r="AM35" s="66">
        <f>IF(AND(Data!$B33=DataOdafim_2!AM$1,DataOdafim_2!$A35=Data!$A33),INT(Data!$H33/Data!$O$12),0)</f>
        <v>0</v>
      </c>
      <c r="AN35" s="66">
        <f>IF(AND(Data!$B33=DataOdafim_2!AN$1,DataOdafim_2!$A35=Data!$A33),INT(Data!$H33/Data!$O$12),0)</f>
        <v>0</v>
      </c>
      <c r="AO35" s="66">
        <f>IF(AND(Data!$B33=DataOdafim_2!AO$1,DataOdafim_2!$A35=Data!$A33),INT(Data!$H33/Data!$O$12),0)</f>
        <v>0</v>
      </c>
      <c r="AP35" s="66">
        <f>IF(AND(Data!$B33=DataOdafim_2!AP$1,DataOdafim_2!$A35=Data!$A33),INT(Data!$H33/Data!$O$12),0)</f>
        <v>0</v>
      </c>
      <c r="AQ35" s="66">
        <f>IF(AND(Data!$B33=DataOdafim_2!AQ$1,DataOdafim_2!$A35=Data!$A33),INT(Data!$H33/Data!$O$12),0)</f>
        <v>0</v>
      </c>
      <c r="AR35" s="66">
        <f>IF(AND(Data!$B33=DataOdafim_2!AR$1,DataOdafim_2!$A35=Data!$A33),INT(Data!$H33/Data!$O$12),0)</f>
        <v>0</v>
      </c>
      <c r="AS35" s="66">
        <f>IF(AND(Data!$B33=DataOdafim_2!AS$1,DataOdafim_2!$A35=Data!$A33),INT(Data!$H33/Data!$O$12),0)</f>
        <v>0</v>
      </c>
      <c r="AT35" s="66">
        <f>IF(AND(Data!$B33=DataOdafim_2!AT$1,DataOdafim_2!$A35=Data!$A33),INT(Data!$H33/Data!$O$12),0)</f>
        <v>0</v>
      </c>
      <c r="AU35" s="66">
        <f>IF(AND(Data!$B33=DataOdafim_2!AU$1,DataOdafim_2!$A35=Data!$A33),INT(Data!$H33/Data!$O$12),0)</f>
        <v>0</v>
      </c>
      <c r="AV35" s="66">
        <f>IF(AND(Data!$B33=DataOdafim_2!AV$1,DataOdafim_2!$A35=Data!$A33),INT(Data!$H33/Data!$O$12),0)</f>
        <v>0</v>
      </c>
      <c r="AW35" s="66">
        <f>IF(AND(Data!$B33=DataOdafim_2!AW$1,DataOdafim_2!$A35=Data!$A33),INT(Data!$H33/Data!$O$12),0)</f>
        <v>0</v>
      </c>
      <c r="AX35" s="66">
        <f>IF(AND(Data!$B33=DataOdafim_2!AX$1,DataOdafim_2!$A35=Data!$A33),INT(Data!$H33/Data!$O$12),0)</f>
        <v>0</v>
      </c>
      <c r="AY35" s="66">
        <f>IF(AND(Data!$B33=DataOdafim_2!AY$1,DataOdafim_2!$A35=Data!$A33),INT(Data!$H33/Data!$O$12),0)</f>
        <v>0</v>
      </c>
      <c r="AZ35" s="66">
        <f>IF(AND(Data!$B33=DataOdafim_2!AZ$1,DataOdafim_2!$A35=Data!$A33),INT(Data!$H33/Data!$O$12),0)</f>
        <v>0</v>
      </c>
      <c r="BA35" s="66">
        <f>IF(AND(Data!$B33=DataOdafim_2!BA$1,DataOdafim_2!$A35=Data!$A33),INT(Data!$H33/Data!$O$12),0)</f>
        <v>0</v>
      </c>
      <c r="BB35" s="66">
        <f>IF(AND(Data!$B33=DataOdafim_2!BB$1,DataOdafim_2!$A35=Data!$A33),INT(Data!$H33/Data!$O$12),0)</f>
        <v>0</v>
      </c>
      <c r="BC35" s="66">
        <f>IF(AND(Data!$B33=DataOdafim_2!BC$1,DataOdafim_2!$A35=Data!$A33),INT(Data!$H33/Data!$O$12),0)</f>
        <v>0</v>
      </c>
      <c r="BD35" s="66">
        <f>IF(AND(Data!$B33=DataOdafim_2!BD$1,DataOdafim_2!$A35=Data!$A33),INT(Data!$H33/Data!$O$12),0)</f>
        <v>0</v>
      </c>
      <c r="BE35" s="66">
        <f>IF(AND(Data!$B33=DataOdafim_2!BE$1,DataOdafim_2!$A35=Data!$A33),INT(Data!$H33/Data!$O$12),0)</f>
        <v>0</v>
      </c>
      <c r="BF35" s="66">
        <f>IF(AND(Data!$B33=DataOdafim_2!BF$1,DataOdafim_2!$A35=Data!$A33),INT(Data!$H33/Data!$O$12),0)</f>
        <v>0</v>
      </c>
      <c r="BG35" s="66">
        <f>IF(AND(Data!$B33=DataOdafim_2!BG$1,DataOdafim_2!$A35=Data!$A33),INT(Data!$H33/Data!$O$12),0)</f>
        <v>0</v>
      </c>
      <c r="BH35" s="66">
        <f>IF(AND(Data!$B33=DataOdafim_2!BH$1,DataOdafim_2!$A35=Data!$A33),INT(Data!$H33/Data!$O$12),0)</f>
        <v>0</v>
      </c>
      <c r="BI35" s="66">
        <f>IF(AND(Data!$B33=DataOdafim_2!BI$1,DataOdafim_2!$A35=Data!$A33),INT(Data!$H33/Data!$O$12),0)</f>
        <v>0</v>
      </c>
      <c r="BJ35" s="66">
        <f>IF(AND(Data!$B33=DataOdafim_2!BJ$1,DataOdafim_2!$A35=Data!$A33),INT(Data!$H33/Data!$O$12),0)</f>
        <v>0</v>
      </c>
    </row>
    <row r="36" spans="1:62" ht="15" x14ac:dyDescent="0.25">
      <c r="A36" s="64">
        <v>33</v>
      </c>
      <c r="B36" s="64">
        <f>VLOOKUP(A36,Data!A:E,5,FALSE)</f>
        <v>0</v>
      </c>
      <c r="C36" s="66">
        <f>IF(AND(Data!$B34=DataOdafim_2!C$1,DataOdafim_2!$A36=Data!$A34),INT(Data!$H34/Data!$O$12),0)</f>
        <v>0</v>
      </c>
      <c r="D36" s="66">
        <f>IF(AND(Data!$B34=DataOdafim_2!D$1,DataOdafim_2!$A36=Data!$A34),INT(Data!$H34/Data!$O$12),0)</f>
        <v>0</v>
      </c>
      <c r="E36" s="66">
        <f>IF(AND(Data!$B34=DataOdafim_2!E$1,DataOdafim_2!$A36=Data!$A34),INT(Data!$H34/Data!$O$12),0)</f>
        <v>0</v>
      </c>
      <c r="F36" s="66">
        <f>IF(AND(Data!$B34=DataOdafim_2!F$1,DataOdafim_2!$A36=Data!$A34),INT(Data!$H34/Data!$O$12),0)</f>
        <v>0</v>
      </c>
      <c r="G36" s="66">
        <f>IF(AND(Data!$B34=DataOdafim_2!G$1,DataOdafim_2!$A36=Data!$A34),INT(Data!$H34/Data!$O$12),0)</f>
        <v>0</v>
      </c>
      <c r="H36" s="66">
        <f>IF(AND(Data!$B34=DataOdafim_2!H$1,DataOdafim_2!$A36=Data!$A34),INT(Data!$H34/Data!$O$12),0)</f>
        <v>0</v>
      </c>
      <c r="I36" s="66">
        <f>IF(AND(Data!$B34=DataOdafim_2!I$1,DataOdafim_2!$A36=Data!$A34),INT(Data!$H34/Data!$O$12),0)</f>
        <v>0</v>
      </c>
      <c r="J36" s="66">
        <f>IF(AND(Data!$B34=DataOdafim_2!J$1,DataOdafim_2!$A36=Data!$A34),INT(Data!$H34/Data!$O$12),0)</f>
        <v>0</v>
      </c>
      <c r="K36" s="66">
        <f>IF(AND(Data!$B34=DataOdafim_2!K$1,DataOdafim_2!$A36=Data!$A34),INT(Data!$H34/Data!$O$12),0)</f>
        <v>0</v>
      </c>
      <c r="L36" s="66">
        <f>IF(AND(Data!$B34=DataOdafim_2!L$1,DataOdafim_2!$A36=Data!$A34),INT(Data!$H34/Data!$O$12),0)</f>
        <v>0</v>
      </c>
      <c r="M36" s="66">
        <f>IF(AND(Data!$B34=DataOdafim_2!M$1,DataOdafim_2!$A36=Data!$A34),INT(Data!$H34/Data!$O$12),0)</f>
        <v>0</v>
      </c>
      <c r="N36" s="66">
        <f>IF(AND(Data!$B34=DataOdafim_2!N$1,DataOdafim_2!$A36=Data!$A34),INT(Data!$H34/Data!$O$12),0)</f>
        <v>0</v>
      </c>
      <c r="O36" s="66">
        <f>IF(AND(Data!$B34=DataOdafim_2!O$1,DataOdafim_2!$A36=Data!$A34),INT(Data!$H34/Data!$O$12),0)</f>
        <v>0</v>
      </c>
      <c r="P36" s="66">
        <f>IF(AND(Data!$B34=DataOdafim_2!P$1,DataOdafim_2!$A36=Data!$A34),INT(Data!$H34/Data!$O$12),0)</f>
        <v>0</v>
      </c>
      <c r="Q36" s="66">
        <f>IF(AND(Data!$B34=DataOdafim_2!Q$1,DataOdafim_2!$A36=Data!$A34),INT(Data!$H34/Data!$O$12),0)</f>
        <v>0</v>
      </c>
      <c r="R36" s="66">
        <f>IF(AND(Data!$B34=DataOdafim_2!R$1,DataOdafim_2!$A36=Data!$A34),INT(Data!$H34/Data!$O$12),0)</f>
        <v>0</v>
      </c>
      <c r="S36" s="66">
        <f>IF(AND(Data!$B34=DataOdafim_2!S$1,DataOdafim_2!$A36=Data!$A34),INT(Data!$H34/Data!$O$12),0)</f>
        <v>0</v>
      </c>
      <c r="T36" s="66">
        <f>IF(AND(Data!$B34=DataOdafim_2!T$1,DataOdafim_2!$A36=Data!$A34),INT(Data!$H34/Data!$O$12),0)</f>
        <v>0</v>
      </c>
      <c r="U36" s="66">
        <f>IF(AND(Data!$B34=DataOdafim_2!U$1,DataOdafim_2!$A36=Data!$A34),INT(Data!$H34/Data!$O$12),0)</f>
        <v>0</v>
      </c>
      <c r="V36" s="66">
        <f>IF(AND(Data!$B34=DataOdafim_2!V$1,DataOdafim_2!$A36=Data!$A34),INT(Data!$H34/Data!$O$12),0)</f>
        <v>0</v>
      </c>
      <c r="W36" s="66">
        <f>IF(AND(Data!$B34=DataOdafim_2!W$1,DataOdafim_2!$A36=Data!$A34),INT(Data!$H34/Data!$O$12),0)</f>
        <v>0</v>
      </c>
      <c r="X36" s="66">
        <f>IF(AND(Data!$B34=DataOdafim_2!X$1,DataOdafim_2!$A36=Data!$A34),INT(Data!$H34/Data!$O$12),0)</f>
        <v>0</v>
      </c>
      <c r="Y36" s="66">
        <f>IF(AND(Data!$B34=DataOdafim_2!Y$1,DataOdafim_2!$A36=Data!$A34),INT(Data!$H34/Data!$O$12),0)</f>
        <v>0</v>
      </c>
      <c r="Z36" s="66">
        <f>IF(AND(Data!$B34=DataOdafim_2!Z$1,DataOdafim_2!$A36=Data!$A34),INT(Data!$H34/Data!$O$12),0)</f>
        <v>0</v>
      </c>
      <c r="AA36" s="66">
        <f>IF(AND(Data!$B34=DataOdafim_2!AA$1,DataOdafim_2!$A36=Data!$A34),INT(Data!$H34/Data!$O$12),0)</f>
        <v>0</v>
      </c>
      <c r="AB36" s="66">
        <f>IF(AND(Data!$B34=DataOdafim_2!AB$1,DataOdafim_2!$A36=Data!$A34),INT(Data!$H34/Data!$O$12),0)</f>
        <v>0</v>
      </c>
      <c r="AC36" s="66">
        <f>IF(AND(Data!$B34=DataOdafim_2!AC$1,DataOdafim_2!$A36=Data!$A34),INT(Data!$H34/Data!$O$12),0)</f>
        <v>0</v>
      </c>
      <c r="AD36" s="66">
        <f>IF(AND(Data!$B34=DataOdafim_2!AD$1,DataOdafim_2!$A36=Data!$A34),INT(Data!$H34/Data!$O$12),0)</f>
        <v>0</v>
      </c>
      <c r="AE36" s="66">
        <f>IF(AND(Data!$B34=DataOdafim_2!AE$1,DataOdafim_2!$A36=Data!$A34),INT(Data!$H34/Data!$O$12),0)</f>
        <v>0</v>
      </c>
      <c r="AF36" s="66">
        <f>IF(AND(Data!$B34=DataOdafim_2!AF$1,DataOdafim_2!$A36=Data!$A34),INT(Data!$H34/Data!$O$12),0)</f>
        <v>0</v>
      </c>
      <c r="AG36" s="66">
        <f>IF(AND(Data!$B34=DataOdafim_2!AG$1,DataOdafim_2!$A36=Data!$A34),INT(Data!$H34/Data!$O$12),0)</f>
        <v>0</v>
      </c>
      <c r="AH36" s="66">
        <f>IF(AND(Data!$B34=DataOdafim_2!AH$1,DataOdafim_2!$A36=Data!$A34),INT(Data!$H34/Data!$O$12),0)</f>
        <v>0</v>
      </c>
      <c r="AI36" s="66">
        <f>IF(AND(Data!$B34=DataOdafim_2!AI$1,DataOdafim_2!$A36=Data!$A34),INT(Data!$H34/Data!$O$12),0)</f>
        <v>0</v>
      </c>
      <c r="AJ36" s="66">
        <f>IF(AND(Data!$B34=DataOdafim_2!AJ$1,DataOdafim_2!$A36=Data!$A34),INT(Data!$H34/Data!$O$12),0)</f>
        <v>0</v>
      </c>
      <c r="AK36" s="66">
        <f>IF(AND(Data!$B34=DataOdafim_2!AK$1,DataOdafim_2!$A36=Data!$A34),INT(Data!$H34/Data!$O$12),0)</f>
        <v>0</v>
      </c>
      <c r="AL36" s="66">
        <f>IF(AND(Data!$B34=DataOdafim_2!AL$1,DataOdafim_2!$A36=Data!$A34),INT(Data!$H34/Data!$O$12),0)</f>
        <v>0</v>
      </c>
      <c r="AM36" s="66">
        <f>IF(AND(Data!$B34=DataOdafim_2!AM$1,DataOdafim_2!$A36=Data!$A34),INT(Data!$H34/Data!$O$12),0)</f>
        <v>0</v>
      </c>
      <c r="AN36" s="66">
        <f>IF(AND(Data!$B34=DataOdafim_2!AN$1,DataOdafim_2!$A36=Data!$A34),INT(Data!$H34/Data!$O$12),0)</f>
        <v>0</v>
      </c>
      <c r="AO36" s="66">
        <f>IF(AND(Data!$B34=DataOdafim_2!AO$1,DataOdafim_2!$A36=Data!$A34),INT(Data!$H34/Data!$O$12),0)</f>
        <v>0</v>
      </c>
      <c r="AP36" s="66">
        <f>IF(AND(Data!$B34=DataOdafim_2!AP$1,DataOdafim_2!$A36=Data!$A34),INT(Data!$H34/Data!$O$12),0)</f>
        <v>0</v>
      </c>
      <c r="AQ36" s="66">
        <f>IF(AND(Data!$B34=DataOdafim_2!AQ$1,DataOdafim_2!$A36=Data!$A34),INT(Data!$H34/Data!$O$12),0)</f>
        <v>0</v>
      </c>
      <c r="AR36" s="66">
        <f>IF(AND(Data!$B34=DataOdafim_2!AR$1,DataOdafim_2!$A36=Data!$A34),INT(Data!$H34/Data!$O$12),0)</f>
        <v>0</v>
      </c>
      <c r="AS36" s="66">
        <f>IF(AND(Data!$B34=DataOdafim_2!AS$1,DataOdafim_2!$A36=Data!$A34),INT(Data!$H34/Data!$O$12),0)</f>
        <v>0</v>
      </c>
      <c r="AT36" s="66">
        <f>IF(AND(Data!$B34=DataOdafim_2!AT$1,DataOdafim_2!$A36=Data!$A34),INT(Data!$H34/Data!$O$12),0)</f>
        <v>0</v>
      </c>
      <c r="AU36" s="66">
        <f>IF(AND(Data!$B34=DataOdafim_2!AU$1,DataOdafim_2!$A36=Data!$A34),INT(Data!$H34/Data!$O$12),0)</f>
        <v>0</v>
      </c>
      <c r="AV36" s="66">
        <f>IF(AND(Data!$B34=DataOdafim_2!AV$1,DataOdafim_2!$A36=Data!$A34),INT(Data!$H34/Data!$O$12),0)</f>
        <v>0</v>
      </c>
      <c r="AW36" s="66">
        <f>IF(AND(Data!$B34=DataOdafim_2!AW$1,DataOdafim_2!$A36=Data!$A34),INT(Data!$H34/Data!$O$12),0)</f>
        <v>0</v>
      </c>
      <c r="AX36" s="66">
        <f>IF(AND(Data!$B34=DataOdafim_2!AX$1,DataOdafim_2!$A36=Data!$A34),INT(Data!$H34/Data!$O$12),0)</f>
        <v>0</v>
      </c>
      <c r="AY36" s="66">
        <f>IF(AND(Data!$B34=DataOdafim_2!AY$1,DataOdafim_2!$A36=Data!$A34),INT(Data!$H34/Data!$O$12),0)</f>
        <v>0</v>
      </c>
      <c r="AZ36" s="66">
        <f>IF(AND(Data!$B34=DataOdafim_2!AZ$1,DataOdafim_2!$A36=Data!$A34),INT(Data!$H34/Data!$O$12),0)</f>
        <v>0</v>
      </c>
      <c r="BA36" s="66">
        <f>IF(AND(Data!$B34=DataOdafim_2!BA$1,DataOdafim_2!$A36=Data!$A34),INT(Data!$H34/Data!$O$12),0)</f>
        <v>0</v>
      </c>
      <c r="BB36" s="66">
        <f>IF(AND(Data!$B34=DataOdafim_2!BB$1,DataOdafim_2!$A36=Data!$A34),INT(Data!$H34/Data!$O$12),0)</f>
        <v>0</v>
      </c>
      <c r="BC36" s="66">
        <f>IF(AND(Data!$B34=DataOdafim_2!BC$1,DataOdafim_2!$A36=Data!$A34),INT(Data!$H34/Data!$O$12),0)</f>
        <v>0</v>
      </c>
      <c r="BD36" s="66">
        <f>IF(AND(Data!$B34=DataOdafim_2!BD$1,DataOdafim_2!$A36=Data!$A34),INT(Data!$H34/Data!$O$12),0)</f>
        <v>0</v>
      </c>
      <c r="BE36" s="66">
        <f>IF(AND(Data!$B34=DataOdafim_2!BE$1,DataOdafim_2!$A36=Data!$A34),INT(Data!$H34/Data!$O$12),0)</f>
        <v>0</v>
      </c>
      <c r="BF36" s="66">
        <f>IF(AND(Data!$B34=DataOdafim_2!BF$1,DataOdafim_2!$A36=Data!$A34),INT(Data!$H34/Data!$O$12),0)</f>
        <v>0</v>
      </c>
      <c r="BG36" s="66">
        <f>IF(AND(Data!$B34=DataOdafim_2!BG$1,DataOdafim_2!$A36=Data!$A34),INT(Data!$H34/Data!$O$12),0)</f>
        <v>0</v>
      </c>
      <c r="BH36" s="66">
        <f>IF(AND(Data!$B34=DataOdafim_2!BH$1,DataOdafim_2!$A36=Data!$A34),INT(Data!$H34/Data!$O$12),0)</f>
        <v>0</v>
      </c>
      <c r="BI36" s="66">
        <f>IF(AND(Data!$B34=DataOdafim_2!BI$1,DataOdafim_2!$A36=Data!$A34),INT(Data!$H34/Data!$O$12),0)</f>
        <v>0</v>
      </c>
      <c r="BJ36" s="66">
        <f>IF(AND(Data!$B34=DataOdafim_2!BJ$1,DataOdafim_2!$A36=Data!$A34),INT(Data!$H34/Data!$O$12),0)</f>
        <v>0</v>
      </c>
    </row>
    <row r="37" spans="1:62" ht="15" x14ac:dyDescent="0.25">
      <c r="A37" s="64">
        <v>34</v>
      </c>
      <c r="B37" s="64">
        <f>VLOOKUP(A37,Data!A:E,5,FALSE)</f>
        <v>0</v>
      </c>
      <c r="C37" s="66">
        <f>IF(AND(Data!$B35=DataOdafim_2!C$1,DataOdafim_2!$A37=Data!$A35),INT(Data!$H35/Data!$O$12),0)</f>
        <v>0</v>
      </c>
      <c r="D37" s="66">
        <f>IF(AND(Data!$B35=DataOdafim_2!D$1,DataOdafim_2!$A37=Data!$A35),INT(Data!$H35/Data!$O$12),0)</f>
        <v>0</v>
      </c>
      <c r="E37" s="66">
        <f>IF(AND(Data!$B35=DataOdafim_2!E$1,DataOdafim_2!$A37=Data!$A35),INT(Data!$H35/Data!$O$12),0)</f>
        <v>0</v>
      </c>
      <c r="F37" s="66">
        <f>IF(AND(Data!$B35=DataOdafim_2!F$1,DataOdafim_2!$A37=Data!$A35),INT(Data!$H35/Data!$O$12),0)</f>
        <v>0</v>
      </c>
      <c r="G37" s="66">
        <f>IF(AND(Data!$B35=DataOdafim_2!G$1,DataOdafim_2!$A37=Data!$A35),INT(Data!$H35/Data!$O$12),0)</f>
        <v>0</v>
      </c>
      <c r="H37" s="66">
        <f>IF(AND(Data!$B35=DataOdafim_2!H$1,DataOdafim_2!$A37=Data!$A35),INT(Data!$H35/Data!$O$12),0)</f>
        <v>0</v>
      </c>
      <c r="I37" s="66">
        <f>IF(AND(Data!$B35=DataOdafim_2!I$1,DataOdafim_2!$A37=Data!$A35),INT(Data!$H35/Data!$O$12),0)</f>
        <v>0</v>
      </c>
      <c r="J37" s="66">
        <f>IF(AND(Data!$B35=DataOdafim_2!J$1,DataOdafim_2!$A37=Data!$A35),INT(Data!$H35/Data!$O$12),0)</f>
        <v>0</v>
      </c>
      <c r="K37" s="66">
        <f>IF(AND(Data!$B35=DataOdafim_2!K$1,DataOdafim_2!$A37=Data!$A35),INT(Data!$H35/Data!$O$12),0)</f>
        <v>0</v>
      </c>
      <c r="L37" s="66">
        <f>IF(AND(Data!$B35=DataOdafim_2!L$1,DataOdafim_2!$A37=Data!$A35),INT(Data!$H35/Data!$O$12),0)</f>
        <v>0</v>
      </c>
      <c r="M37" s="66">
        <f>IF(AND(Data!$B35=DataOdafim_2!M$1,DataOdafim_2!$A37=Data!$A35),INT(Data!$H35/Data!$O$12),0)</f>
        <v>0</v>
      </c>
      <c r="N37" s="66">
        <f>IF(AND(Data!$B35=DataOdafim_2!N$1,DataOdafim_2!$A37=Data!$A35),INT(Data!$H35/Data!$O$12),0)</f>
        <v>0</v>
      </c>
      <c r="O37" s="66">
        <f>IF(AND(Data!$B35=DataOdafim_2!O$1,DataOdafim_2!$A37=Data!$A35),INT(Data!$H35/Data!$O$12),0)</f>
        <v>0</v>
      </c>
      <c r="P37" s="66">
        <f>IF(AND(Data!$B35=DataOdafim_2!P$1,DataOdafim_2!$A37=Data!$A35),INT(Data!$H35/Data!$O$12),0)</f>
        <v>0</v>
      </c>
      <c r="Q37" s="66">
        <f>IF(AND(Data!$B35=DataOdafim_2!Q$1,DataOdafim_2!$A37=Data!$A35),INT(Data!$H35/Data!$O$12),0)</f>
        <v>0</v>
      </c>
      <c r="R37" s="66">
        <f>IF(AND(Data!$B35=DataOdafim_2!R$1,DataOdafim_2!$A37=Data!$A35),INT(Data!$H35/Data!$O$12),0)</f>
        <v>0</v>
      </c>
      <c r="S37" s="66">
        <f>IF(AND(Data!$B35=DataOdafim_2!S$1,DataOdafim_2!$A37=Data!$A35),INT(Data!$H35/Data!$O$12),0)</f>
        <v>0</v>
      </c>
      <c r="T37" s="66">
        <f>IF(AND(Data!$B35=DataOdafim_2!T$1,DataOdafim_2!$A37=Data!$A35),INT(Data!$H35/Data!$O$12),0)</f>
        <v>0</v>
      </c>
      <c r="U37" s="66">
        <f>IF(AND(Data!$B35=DataOdafim_2!U$1,DataOdafim_2!$A37=Data!$A35),INT(Data!$H35/Data!$O$12),0)</f>
        <v>0</v>
      </c>
      <c r="V37" s="66">
        <f>IF(AND(Data!$B35=DataOdafim_2!V$1,DataOdafim_2!$A37=Data!$A35),INT(Data!$H35/Data!$O$12),0)</f>
        <v>0</v>
      </c>
      <c r="W37" s="66">
        <f>IF(AND(Data!$B35=DataOdafim_2!W$1,DataOdafim_2!$A37=Data!$A35),INT(Data!$H35/Data!$O$12),0)</f>
        <v>0</v>
      </c>
      <c r="X37" s="66">
        <f>IF(AND(Data!$B35=DataOdafim_2!X$1,DataOdafim_2!$A37=Data!$A35),INT(Data!$H35/Data!$O$12),0)</f>
        <v>0</v>
      </c>
      <c r="Y37" s="66">
        <f>IF(AND(Data!$B35=DataOdafim_2!Y$1,DataOdafim_2!$A37=Data!$A35),INT(Data!$H35/Data!$O$12),0)</f>
        <v>0</v>
      </c>
      <c r="Z37" s="66">
        <f>IF(AND(Data!$B35=DataOdafim_2!Z$1,DataOdafim_2!$A37=Data!$A35),INT(Data!$H35/Data!$O$12),0)</f>
        <v>0</v>
      </c>
      <c r="AA37" s="66">
        <f>IF(AND(Data!$B35=DataOdafim_2!AA$1,DataOdafim_2!$A37=Data!$A35),INT(Data!$H35/Data!$O$12),0)</f>
        <v>0</v>
      </c>
      <c r="AB37" s="66">
        <f>IF(AND(Data!$B35=DataOdafim_2!AB$1,DataOdafim_2!$A37=Data!$A35),INT(Data!$H35/Data!$O$12),0)</f>
        <v>0</v>
      </c>
      <c r="AC37" s="66">
        <f>IF(AND(Data!$B35=DataOdafim_2!AC$1,DataOdafim_2!$A37=Data!$A35),INT(Data!$H35/Data!$O$12),0)</f>
        <v>0</v>
      </c>
      <c r="AD37" s="66">
        <f>IF(AND(Data!$B35=DataOdafim_2!AD$1,DataOdafim_2!$A37=Data!$A35),INT(Data!$H35/Data!$O$12),0)</f>
        <v>0</v>
      </c>
      <c r="AE37" s="66">
        <f>IF(AND(Data!$B35=DataOdafim_2!AE$1,DataOdafim_2!$A37=Data!$A35),INT(Data!$H35/Data!$O$12),0)</f>
        <v>0</v>
      </c>
      <c r="AF37" s="66">
        <f>IF(AND(Data!$B35=DataOdafim_2!AF$1,DataOdafim_2!$A37=Data!$A35),INT(Data!$H35/Data!$O$12),0)</f>
        <v>0</v>
      </c>
      <c r="AG37" s="66">
        <f>IF(AND(Data!$B35=DataOdafim_2!AG$1,DataOdafim_2!$A37=Data!$A35),INT(Data!$H35/Data!$O$12),0)</f>
        <v>0</v>
      </c>
      <c r="AH37" s="66">
        <f>IF(AND(Data!$B35=DataOdafim_2!AH$1,DataOdafim_2!$A37=Data!$A35),INT(Data!$H35/Data!$O$12),0)</f>
        <v>0</v>
      </c>
      <c r="AI37" s="66">
        <f>IF(AND(Data!$B35=DataOdafim_2!AI$1,DataOdafim_2!$A37=Data!$A35),INT(Data!$H35/Data!$O$12),0)</f>
        <v>0</v>
      </c>
      <c r="AJ37" s="66">
        <f>IF(AND(Data!$B35=DataOdafim_2!AJ$1,DataOdafim_2!$A37=Data!$A35),INT(Data!$H35/Data!$O$12),0)</f>
        <v>0</v>
      </c>
      <c r="AK37" s="66">
        <f>IF(AND(Data!$B35=DataOdafim_2!AK$1,DataOdafim_2!$A37=Data!$A35),INT(Data!$H35/Data!$O$12),0)</f>
        <v>0</v>
      </c>
      <c r="AL37" s="66">
        <f>IF(AND(Data!$B35=DataOdafim_2!AL$1,DataOdafim_2!$A37=Data!$A35),INT(Data!$H35/Data!$O$12),0)</f>
        <v>0</v>
      </c>
      <c r="AM37" s="66">
        <f>IF(AND(Data!$B35=DataOdafim_2!AM$1,DataOdafim_2!$A37=Data!$A35),INT(Data!$H35/Data!$O$12),0)</f>
        <v>0</v>
      </c>
      <c r="AN37" s="66">
        <f>IF(AND(Data!$B35=DataOdafim_2!AN$1,DataOdafim_2!$A37=Data!$A35),INT(Data!$H35/Data!$O$12),0)</f>
        <v>0</v>
      </c>
      <c r="AO37" s="66">
        <f>IF(AND(Data!$B35=DataOdafim_2!AO$1,DataOdafim_2!$A37=Data!$A35),INT(Data!$H35/Data!$O$12),0)</f>
        <v>0</v>
      </c>
      <c r="AP37" s="66">
        <f>IF(AND(Data!$B35=DataOdafim_2!AP$1,DataOdafim_2!$A37=Data!$A35),INT(Data!$H35/Data!$O$12),0)</f>
        <v>0</v>
      </c>
      <c r="AQ37" s="66">
        <f>IF(AND(Data!$B35=DataOdafim_2!AQ$1,DataOdafim_2!$A37=Data!$A35),INT(Data!$H35/Data!$O$12),0)</f>
        <v>0</v>
      </c>
      <c r="AR37" s="66">
        <f>IF(AND(Data!$B35=DataOdafim_2!AR$1,DataOdafim_2!$A37=Data!$A35),INT(Data!$H35/Data!$O$12),0)</f>
        <v>0</v>
      </c>
      <c r="AS37" s="66">
        <f>IF(AND(Data!$B35=DataOdafim_2!AS$1,DataOdafim_2!$A37=Data!$A35),INT(Data!$H35/Data!$O$12),0)</f>
        <v>0</v>
      </c>
      <c r="AT37" s="66">
        <f>IF(AND(Data!$B35=DataOdafim_2!AT$1,DataOdafim_2!$A37=Data!$A35),INT(Data!$H35/Data!$O$12),0)</f>
        <v>0</v>
      </c>
      <c r="AU37" s="66">
        <f>IF(AND(Data!$B35=DataOdafim_2!AU$1,DataOdafim_2!$A37=Data!$A35),INT(Data!$H35/Data!$O$12),0)</f>
        <v>0</v>
      </c>
      <c r="AV37" s="66">
        <f>IF(AND(Data!$B35=DataOdafim_2!AV$1,DataOdafim_2!$A37=Data!$A35),INT(Data!$H35/Data!$O$12),0)</f>
        <v>0</v>
      </c>
      <c r="AW37" s="66">
        <f>IF(AND(Data!$B35=DataOdafim_2!AW$1,DataOdafim_2!$A37=Data!$A35),INT(Data!$H35/Data!$O$12),0)</f>
        <v>0</v>
      </c>
      <c r="AX37" s="66">
        <f>IF(AND(Data!$B35=DataOdafim_2!AX$1,DataOdafim_2!$A37=Data!$A35),INT(Data!$H35/Data!$O$12),0)</f>
        <v>0</v>
      </c>
      <c r="AY37" s="66">
        <f>IF(AND(Data!$B35=DataOdafim_2!AY$1,DataOdafim_2!$A37=Data!$A35),INT(Data!$H35/Data!$O$12),0)</f>
        <v>0</v>
      </c>
      <c r="AZ37" s="66">
        <f>IF(AND(Data!$B35=DataOdafim_2!AZ$1,DataOdafim_2!$A37=Data!$A35),INT(Data!$H35/Data!$O$12),0)</f>
        <v>0</v>
      </c>
      <c r="BA37" s="66">
        <f>IF(AND(Data!$B35=DataOdafim_2!BA$1,DataOdafim_2!$A37=Data!$A35),INT(Data!$H35/Data!$O$12),0)</f>
        <v>0</v>
      </c>
      <c r="BB37" s="66">
        <f>IF(AND(Data!$B35=DataOdafim_2!BB$1,DataOdafim_2!$A37=Data!$A35),INT(Data!$H35/Data!$O$12),0)</f>
        <v>0</v>
      </c>
      <c r="BC37" s="66">
        <f>IF(AND(Data!$B35=DataOdafim_2!BC$1,DataOdafim_2!$A37=Data!$A35),INT(Data!$H35/Data!$O$12),0)</f>
        <v>0</v>
      </c>
      <c r="BD37" s="66">
        <f>IF(AND(Data!$B35=DataOdafim_2!BD$1,DataOdafim_2!$A37=Data!$A35),INT(Data!$H35/Data!$O$12),0)</f>
        <v>0</v>
      </c>
      <c r="BE37" s="66">
        <f>IF(AND(Data!$B35=DataOdafim_2!BE$1,DataOdafim_2!$A37=Data!$A35),INT(Data!$H35/Data!$O$12),0)</f>
        <v>0</v>
      </c>
      <c r="BF37" s="66">
        <f>IF(AND(Data!$B35=DataOdafim_2!BF$1,DataOdafim_2!$A37=Data!$A35),INT(Data!$H35/Data!$O$12),0)</f>
        <v>0</v>
      </c>
      <c r="BG37" s="66">
        <f>IF(AND(Data!$B35=DataOdafim_2!BG$1,DataOdafim_2!$A37=Data!$A35),INT(Data!$H35/Data!$O$12),0)</f>
        <v>0</v>
      </c>
      <c r="BH37" s="66">
        <f>IF(AND(Data!$B35=DataOdafim_2!BH$1,DataOdafim_2!$A37=Data!$A35),INT(Data!$H35/Data!$O$12),0)</f>
        <v>0</v>
      </c>
      <c r="BI37" s="66">
        <f>IF(AND(Data!$B35=DataOdafim_2!BI$1,DataOdafim_2!$A37=Data!$A35),INT(Data!$H35/Data!$O$12),0)</f>
        <v>0</v>
      </c>
      <c r="BJ37" s="66">
        <f>IF(AND(Data!$B35=DataOdafim_2!BJ$1,DataOdafim_2!$A37=Data!$A35),INT(Data!$H35/Data!$O$12),0)</f>
        <v>0</v>
      </c>
    </row>
    <row r="38" spans="1:62" ht="15" x14ac:dyDescent="0.25">
      <c r="A38" s="64">
        <v>35</v>
      </c>
      <c r="B38" s="64">
        <f>VLOOKUP(A38,Data!A:E,5,FALSE)</f>
        <v>0</v>
      </c>
      <c r="C38" s="66">
        <f>IF(AND(Data!$B36=DataOdafim_2!C$1,DataOdafim_2!$A38=Data!$A36),INT(Data!$H36/Data!$O$12),0)</f>
        <v>0</v>
      </c>
      <c r="D38" s="66">
        <f>IF(AND(Data!$B36=DataOdafim_2!D$1,DataOdafim_2!$A38=Data!$A36),INT(Data!$H36/Data!$O$12),0)</f>
        <v>0</v>
      </c>
      <c r="E38" s="66">
        <f>IF(AND(Data!$B36=DataOdafim_2!E$1,DataOdafim_2!$A38=Data!$A36),INT(Data!$H36/Data!$O$12),0)</f>
        <v>0</v>
      </c>
      <c r="F38" s="66">
        <f>IF(AND(Data!$B36=DataOdafim_2!F$1,DataOdafim_2!$A38=Data!$A36),INT(Data!$H36/Data!$O$12),0)</f>
        <v>0</v>
      </c>
      <c r="G38" s="66">
        <f>IF(AND(Data!$B36=DataOdafim_2!G$1,DataOdafim_2!$A38=Data!$A36),INT(Data!$H36/Data!$O$12),0)</f>
        <v>0</v>
      </c>
      <c r="H38" s="66">
        <f>IF(AND(Data!$B36=DataOdafim_2!H$1,DataOdafim_2!$A38=Data!$A36),INT(Data!$H36/Data!$O$12),0)</f>
        <v>0</v>
      </c>
      <c r="I38" s="66">
        <f>IF(AND(Data!$B36=DataOdafim_2!I$1,DataOdafim_2!$A38=Data!$A36),INT(Data!$H36/Data!$O$12),0)</f>
        <v>0</v>
      </c>
      <c r="J38" s="66">
        <f>IF(AND(Data!$B36=DataOdafim_2!J$1,DataOdafim_2!$A38=Data!$A36),INT(Data!$H36/Data!$O$12),0)</f>
        <v>0</v>
      </c>
      <c r="K38" s="66">
        <f>IF(AND(Data!$B36=DataOdafim_2!K$1,DataOdafim_2!$A38=Data!$A36),INT(Data!$H36/Data!$O$12),0)</f>
        <v>0</v>
      </c>
      <c r="L38" s="66">
        <f>IF(AND(Data!$B36=DataOdafim_2!L$1,DataOdafim_2!$A38=Data!$A36),INT(Data!$H36/Data!$O$12),0)</f>
        <v>0</v>
      </c>
      <c r="M38" s="66">
        <f>IF(AND(Data!$B36=DataOdafim_2!M$1,DataOdafim_2!$A38=Data!$A36),INT(Data!$H36/Data!$O$12),0)</f>
        <v>0</v>
      </c>
      <c r="N38" s="66">
        <f>IF(AND(Data!$B36=DataOdafim_2!N$1,DataOdafim_2!$A38=Data!$A36),INT(Data!$H36/Data!$O$12),0)</f>
        <v>0</v>
      </c>
      <c r="O38" s="66">
        <f>IF(AND(Data!$B36=DataOdafim_2!O$1,DataOdafim_2!$A38=Data!$A36),INT(Data!$H36/Data!$O$12),0)</f>
        <v>0</v>
      </c>
      <c r="P38" s="66">
        <f>IF(AND(Data!$B36=DataOdafim_2!P$1,DataOdafim_2!$A38=Data!$A36),INT(Data!$H36/Data!$O$12),0)</f>
        <v>0</v>
      </c>
      <c r="Q38" s="66">
        <f>IF(AND(Data!$B36=DataOdafim_2!Q$1,DataOdafim_2!$A38=Data!$A36),INT(Data!$H36/Data!$O$12),0)</f>
        <v>0</v>
      </c>
      <c r="R38" s="66">
        <f>IF(AND(Data!$B36=DataOdafim_2!R$1,DataOdafim_2!$A38=Data!$A36),INT(Data!$H36/Data!$O$12),0)</f>
        <v>0</v>
      </c>
      <c r="S38" s="66">
        <f>IF(AND(Data!$B36=DataOdafim_2!S$1,DataOdafim_2!$A38=Data!$A36),INT(Data!$H36/Data!$O$12),0)</f>
        <v>0</v>
      </c>
      <c r="T38" s="66">
        <f>IF(AND(Data!$B36=DataOdafim_2!T$1,DataOdafim_2!$A38=Data!$A36),INT(Data!$H36/Data!$O$12),0)</f>
        <v>0</v>
      </c>
      <c r="U38" s="66">
        <f>IF(AND(Data!$B36=DataOdafim_2!U$1,DataOdafim_2!$A38=Data!$A36),INT(Data!$H36/Data!$O$12),0)</f>
        <v>0</v>
      </c>
      <c r="V38" s="66">
        <f>IF(AND(Data!$B36=DataOdafim_2!V$1,DataOdafim_2!$A38=Data!$A36),INT(Data!$H36/Data!$O$12),0)</f>
        <v>0</v>
      </c>
      <c r="W38" s="66">
        <f>IF(AND(Data!$B36=DataOdafim_2!W$1,DataOdafim_2!$A38=Data!$A36),INT(Data!$H36/Data!$O$12),0)</f>
        <v>0</v>
      </c>
      <c r="X38" s="66">
        <f>IF(AND(Data!$B36=DataOdafim_2!X$1,DataOdafim_2!$A38=Data!$A36),INT(Data!$H36/Data!$O$12),0)</f>
        <v>0</v>
      </c>
      <c r="Y38" s="66">
        <f>IF(AND(Data!$B36=DataOdafim_2!Y$1,DataOdafim_2!$A38=Data!$A36),INT(Data!$H36/Data!$O$12),0)</f>
        <v>0</v>
      </c>
      <c r="Z38" s="66">
        <f>IF(AND(Data!$B36=DataOdafim_2!Z$1,DataOdafim_2!$A38=Data!$A36),INT(Data!$H36/Data!$O$12),0)</f>
        <v>0</v>
      </c>
      <c r="AA38" s="66">
        <f>IF(AND(Data!$B36=DataOdafim_2!AA$1,DataOdafim_2!$A38=Data!$A36),INT(Data!$H36/Data!$O$12),0)</f>
        <v>0</v>
      </c>
      <c r="AB38" s="66">
        <f>IF(AND(Data!$B36=DataOdafim_2!AB$1,DataOdafim_2!$A38=Data!$A36),INT(Data!$H36/Data!$O$12),0)</f>
        <v>0</v>
      </c>
      <c r="AC38" s="66">
        <f>IF(AND(Data!$B36=DataOdafim_2!AC$1,DataOdafim_2!$A38=Data!$A36),INT(Data!$H36/Data!$O$12),0)</f>
        <v>0</v>
      </c>
      <c r="AD38" s="66">
        <f>IF(AND(Data!$B36=DataOdafim_2!AD$1,DataOdafim_2!$A38=Data!$A36),INT(Data!$H36/Data!$O$12),0)</f>
        <v>0</v>
      </c>
      <c r="AE38" s="66">
        <f>IF(AND(Data!$B36=DataOdafim_2!AE$1,DataOdafim_2!$A38=Data!$A36),INT(Data!$H36/Data!$O$12),0)</f>
        <v>0</v>
      </c>
      <c r="AF38" s="66">
        <f>IF(AND(Data!$B36=DataOdafim_2!AF$1,DataOdafim_2!$A38=Data!$A36),INT(Data!$H36/Data!$O$12),0)</f>
        <v>0</v>
      </c>
      <c r="AG38" s="66">
        <f>IF(AND(Data!$B36=DataOdafim_2!AG$1,DataOdafim_2!$A38=Data!$A36),INT(Data!$H36/Data!$O$12),0)</f>
        <v>0</v>
      </c>
      <c r="AH38" s="66">
        <f>IF(AND(Data!$B36=DataOdafim_2!AH$1,DataOdafim_2!$A38=Data!$A36),INT(Data!$H36/Data!$O$12),0)</f>
        <v>0</v>
      </c>
      <c r="AI38" s="66">
        <f>IF(AND(Data!$B36=DataOdafim_2!AI$1,DataOdafim_2!$A38=Data!$A36),INT(Data!$H36/Data!$O$12),0)</f>
        <v>0</v>
      </c>
      <c r="AJ38" s="66">
        <f>IF(AND(Data!$B36=DataOdafim_2!AJ$1,DataOdafim_2!$A38=Data!$A36),INT(Data!$H36/Data!$O$12),0)</f>
        <v>0</v>
      </c>
      <c r="AK38" s="66">
        <f>IF(AND(Data!$B36=DataOdafim_2!AK$1,DataOdafim_2!$A38=Data!$A36),INT(Data!$H36/Data!$O$12),0)</f>
        <v>0</v>
      </c>
      <c r="AL38" s="66">
        <f>IF(AND(Data!$B36=DataOdafim_2!AL$1,DataOdafim_2!$A38=Data!$A36),INT(Data!$H36/Data!$O$12),0)</f>
        <v>0</v>
      </c>
      <c r="AM38" s="66">
        <f>IF(AND(Data!$B36=DataOdafim_2!AM$1,DataOdafim_2!$A38=Data!$A36),INT(Data!$H36/Data!$O$12),0)</f>
        <v>0</v>
      </c>
      <c r="AN38" s="66">
        <f>IF(AND(Data!$B36=DataOdafim_2!AN$1,DataOdafim_2!$A38=Data!$A36),INT(Data!$H36/Data!$O$12),0)</f>
        <v>0</v>
      </c>
      <c r="AO38" s="66">
        <f>IF(AND(Data!$B36=DataOdafim_2!AO$1,DataOdafim_2!$A38=Data!$A36),INT(Data!$H36/Data!$O$12),0)</f>
        <v>0</v>
      </c>
      <c r="AP38" s="66">
        <f>IF(AND(Data!$B36=DataOdafim_2!AP$1,DataOdafim_2!$A38=Data!$A36),INT(Data!$H36/Data!$O$12),0)</f>
        <v>0</v>
      </c>
      <c r="AQ38" s="66">
        <f>IF(AND(Data!$B36=DataOdafim_2!AQ$1,DataOdafim_2!$A38=Data!$A36),INT(Data!$H36/Data!$O$12),0)</f>
        <v>0</v>
      </c>
      <c r="AR38" s="66">
        <f>IF(AND(Data!$B36=DataOdafim_2!AR$1,DataOdafim_2!$A38=Data!$A36),INT(Data!$H36/Data!$O$12),0)</f>
        <v>0</v>
      </c>
      <c r="AS38" s="66">
        <f>IF(AND(Data!$B36=DataOdafim_2!AS$1,DataOdafim_2!$A38=Data!$A36),INT(Data!$H36/Data!$O$12),0)</f>
        <v>0</v>
      </c>
      <c r="AT38" s="66">
        <f>IF(AND(Data!$B36=DataOdafim_2!AT$1,DataOdafim_2!$A38=Data!$A36),INT(Data!$H36/Data!$O$12),0)</f>
        <v>0</v>
      </c>
      <c r="AU38" s="66">
        <f>IF(AND(Data!$B36=DataOdafim_2!AU$1,DataOdafim_2!$A38=Data!$A36),INT(Data!$H36/Data!$O$12),0)</f>
        <v>0</v>
      </c>
      <c r="AV38" s="66">
        <f>IF(AND(Data!$B36=DataOdafim_2!AV$1,DataOdafim_2!$A38=Data!$A36),INT(Data!$H36/Data!$O$12),0)</f>
        <v>0</v>
      </c>
      <c r="AW38" s="66">
        <f>IF(AND(Data!$B36=DataOdafim_2!AW$1,DataOdafim_2!$A38=Data!$A36),INT(Data!$H36/Data!$O$12),0)</f>
        <v>0</v>
      </c>
      <c r="AX38" s="66">
        <f>IF(AND(Data!$B36=DataOdafim_2!AX$1,DataOdafim_2!$A38=Data!$A36),INT(Data!$H36/Data!$O$12),0)</f>
        <v>0</v>
      </c>
      <c r="AY38" s="66">
        <f>IF(AND(Data!$B36=DataOdafim_2!AY$1,DataOdafim_2!$A38=Data!$A36),INT(Data!$H36/Data!$O$12),0)</f>
        <v>0</v>
      </c>
      <c r="AZ38" s="66">
        <f>IF(AND(Data!$B36=DataOdafim_2!AZ$1,DataOdafim_2!$A38=Data!$A36),INT(Data!$H36/Data!$O$12),0)</f>
        <v>0</v>
      </c>
      <c r="BA38" s="66">
        <f>IF(AND(Data!$B36=DataOdafim_2!BA$1,DataOdafim_2!$A38=Data!$A36),INT(Data!$H36/Data!$O$12),0)</f>
        <v>0</v>
      </c>
      <c r="BB38" s="66">
        <f>IF(AND(Data!$B36=DataOdafim_2!BB$1,DataOdafim_2!$A38=Data!$A36),INT(Data!$H36/Data!$O$12),0)</f>
        <v>0</v>
      </c>
      <c r="BC38" s="66">
        <f>IF(AND(Data!$B36=DataOdafim_2!BC$1,DataOdafim_2!$A38=Data!$A36),INT(Data!$H36/Data!$O$12),0)</f>
        <v>0</v>
      </c>
      <c r="BD38" s="66">
        <f>IF(AND(Data!$B36=DataOdafim_2!BD$1,DataOdafim_2!$A38=Data!$A36),INT(Data!$H36/Data!$O$12),0)</f>
        <v>0</v>
      </c>
      <c r="BE38" s="66">
        <f>IF(AND(Data!$B36=DataOdafim_2!BE$1,DataOdafim_2!$A38=Data!$A36),INT(Data!$H36/Data!$O$12),0)</f>
        <v>0</v>
      </c>
      <c r="BF38" s="66">
        <f>IF(AND(Data!$B36=DataOdafim_2!BF$1,DataOdafim_2!$A38=Data!$A36),INT(Data!$H36/Data!$O$12),0)</f>
        <v>0</v>
      </c>
      <c r="BG38" s="66">
        <f>IF(AND(Data!$B36=DataOdafim_2!BG$1,DataOdafim_2!$A38=Data!$A36),INT(Data!$H36/Data!$O$12),0)</f>
        <v>0</v>
      </c>
      <c r="BH38" s="66">
        <f>IF(AND(Data!$B36=DataOdafim_2!BH$1,DataOdafim_2!$A38=Data!$A36),INT(Data!$H36/Data!$O$12),0)</f>
        <v>0</v>
      </c>
      <c r="BI38" s="66">
        <f>IF(AND(Data!$B36=DataOdafim_2!BI$1,DataOdafim_2!$A38=Data!$A36),INT(Data!$H36/Data!$O$12),0)</f>
        <v>0</v>
      </c>
      <c r="BJ38" s="66">
        <f>IF(AND(Data!$B36=DataOdafim_2!BJ$1,DataOdafim_2!$A38=Data!$A36),INT(Data!$H36/Data!$O$12),0)</f>
        <v>0</v>
      </c>
    </row>
    <row r="39" spans="1:62" ht="15" x14ac:dyDescent="0.25">
      <c r="A39" s="64">
        <v>36</v>
      </c>
      <c r="B39" s="64">
        <f>VLOOKUP(A39,Data!A:E,5,FALSE)</f>
        <v>0</v>
      </c>
      <c r="C39" s="66">
        <f>IF(AND(Data!$B37=DataOdafim_2!C$1,DataOdafim_2!$A39=Data!$A37),INT(Data!$H37/Data!$O$12),0)</f>
        <v>0</v>
      </c>
      <c r="D39" s="66">
        <f>IF(AND(Data!$B37=DataOdafim_2!D$1,DataOdafim_2!$A39=Data!$A37),INT(Data!$H37/Data!$O$12),0)</f>
        <v>0</v>
      </c>
      <c r="E39" s="66">
        <f>IF(AND(Data!$B37=DataOdafim_2!E$1,DataOdafim_2!$A39=Data!$A37),INT(Data!$H37/Data!$O$12),0)</f>
        <v>0</v>
      </c>
      <c r="F39" s="66">
        <f>IF(AND(Data!$B37=DataOdafim_2!F$1,DataOdafim_2!$A39=Data!$A37),INT(Data!$H37/Data!$O$12),0)</f>
        <v>0</v>
      </c>
      <c r="G39" s="66">
        <f>IF(AND(Data!$B37=DataOdafim_2!G$1,DataOdafim_2!$A39=Data!$A37),INT(Data!$H37/Data!$O$12),0)</f>
        <v>0</v>
      </c>
      <c r="H39" s="66">
        <f>IF(AND(Data!$B37=DataOdafim_2!H$1,DataOdafim_2!$A39=Data!$A37),INT(Data!$H37/Data!$O$12),0)</f>
        <v>0</v>
      </c>
      <c r="I39" s="66">
        <f>IF(AND(Data!$B37=DataOdafim_2!I$1,DataOdafim_2!$A39=Data!$A37),INT(Data!$H37/Data!$O$12),0)</f>
        <v>0</v>
      </c>
      <c r="J39" s="66">
        <f>IF(AND(Data!$B37=DataOdafim_2!J$1,DataOdafim_2!$A39=Data!$A37),INT(Data!$H37/Data!$O$12),0)</f>
        <v>0</v>
      </c>
      <c r="K39" s="66">
        <f>IF(AND(Data!$B37=DataOdafim_2!K$1,DataOdafim_2!$A39=Data!$A37),INT(Data!$H37/Data!$O$12),0)</f>
        <v>0</v>
      </c>
      <c r="L39" s="66">
        <f>IF(AND(Data!$B37=DataOdafim_2!L$1,DataOdafim_2!$A39=Data!$A37),INT(Data!$H37/Data!$O$12),0)</f>
        <v>0</v>
      </c>
      <c r="M39" s="66">
        <f>IF(AND(Data!$B37=DataOdafim_2!M$1,DataOdafim_2!$A39=Data!$A37),INT(Data!$H37/Data!$O$12),0)</f>
        <v>0</v>
      </c>
      <c r="N39" s="66">
        <f>IF(AND(Data!$B37=DataOdafim_2!N$1,DataOdafim_2!$A39=Data!$A37),INT(Data!$H37/Data!$O$12),0)</f>
        <v>0</v>
      </c>
      <c r="O39" s="66">
        <f>IF(AND(Data!$B37=DataOdafim_2!O$1,DataOdafim_2!$A39=Data!$A37),INT(Data!$H37/Data!$O$12),0)</f>
        <v>0</v>
      </c>
      <c r="P39" s="66">
        <f>IF(AND(Data!$B37=DataOdafim_2!P$1,DataOdafim_2!$A39=Data!$A37),INT(Data!$H37/Data!$O$12),0)</f>
        <v>0</v>
      </c>
      <c r="Q39" s="66">
        <f>IF(AND(Data!$B37=DataOdafim_2!Q$1,DataOdafim_2!$A39=Data!$A37),INT(Data!$H37/Data!$O$12),0)</f>
        <v>0</v>
      </c>
      <c r="R39" s="66">
        <f>IF(AND(Data!$B37=DataOdafim_2!R$1,DataOdafim_2!$A39=Data!$A37),INT(Data!$H37/Data!$O$12),0)</f>
        <v>0</v>
      </c>
      <c r="S39" s="66">
        <f>IF(AND(Data!$B37=DataOdafim_2!S$1,DataOdafim_2!$A39=Data!$A37),INT(Data!$H37/Data!$O$12),0)</f>
        <v>0</v>
      </c>
      <c r="T39" s="66">
        <f>IF(AND(Data!$B37=DataOdafim_2!T$1,DataOdafim_2!$A39=Data!$A37),INT(Data!$H37/Data!$O$12),0)</f>
        <v>0</v>
      </c>
      <c r="U39" s="66">
        <f>IF(AND(Data!$B37=DataOdafim_2!U$1,DataOdafim_2!$A39=Data!$A37),INT(Data!$H37/Data!$O$12),0)</f>
        <v>0</v>
      </c>
      <c r="V39" s="66">
        <f>IF(AND(Data!$B37=DataOdafim_2!V$1,DataOdafim_2!$A39=Data!$A37),INT(Data!$H37/Data!$O$12),0)</f>
        <v>0</v>
      </c>
      <c r="W39" s="66">
        <f>IF(AND(Data!$B37=DataOdafim_2!W$1,DataOdafim_2!$A39=Data!$A37),INT(Data!$H37/Data!$O$12),0)</f>
        <v>0</v>
      </c>
      <c r="X39" s="66">
        <f>IF(AND(Data!$B37=DataOdafim_2!X$1,DataOdafim_2!$A39=Data!$A37),INT(Data!$H37/Data!$O$12),0)</f>
        <v>0</v>
      </c>
      <c r="Y39" s="66">
        <f>IF(AND(Data!$B37=DataOdafim_2!Y$1,DataOdafim_2!$A39=Data!$A37),INT(Data!$H37/Data!$O$12),0)</f>
        <v>0</v>
      </c>
      <c r="Z39" s="66">
        <f>IF(AND(Data!$B37=DataOdafim_2!Z$1,DataOdafim_2!$A39=Data!$A37),INT(Data!$H37/Data!$O$12),0)</f>
        <v>0</v>
      </c>
      <c r="AA39" s="66">
        <f>IF(AND(Data!$B37=DataOdafim_2!AA$1,DataOdafim_2!$A39=Data!$A37),INT(Data!$H37/Data!$O$12),0)</f>
        <v>0</v>
      </c>
      <c r="AB39" s="66">
        <f>IF(AND(Data!$B37=DataOdafim_2!AB$1,DataOdafim_2!$A39=Data!$A37),INT(Data!$H37/Data!$O$12),0)</f>
        <v>0</v>
      </c>
      <c r="AC39" s="66">
        <f>IF(AND(Data!$B37=DataOdafim_2!AC$1,DataOdafim_2!$A39=Data!$A37),INT(Data!$H37/Data!$O$12),0)</f>
        <v>0</v>
      </c>
      <c r="AD39" s="66">
        <f>IF(AND(Data!$B37=DataOdafim_2!AD$1,DataOdafim_2!$A39=Data!$A37),INT(Data!$H37/Data!$O$12),0)</f>
        <v>0</v>
      </c>
      <c r="AE39" s="66">
        <f>IF(AND(Data!$B37=DataOdafim_2!AE$1,DataOdafim_2!$A39=Data!$A37),INT(Data!$H37/Data!$O$12),0)</f>
        <v>0</v>
      </c>
      <c r="AF39" s="66">
        <f>IF(AND(Data!$B37=DataOdafim_2!AF$1,DataOdafim_2!$A39=Data!$A37),INT(Data!$H37/Data!$O$12),0)</f>
        <v>0</v>
      </c>
      <c r="AG39" s="66">
        <f>IF(AND(Data!$B37=DataOdafim_2!AG$1,DataOdafim_2!$A39=Data!$A37),INT(Data!$H37/Data!$O$12),0)</f>
        <v>0</v>
      </c>
      <c r="AH39" s="66">
        <f>IF(AND(Data!$B37=DataOdafim_2!AH$1,DataOdafim_2!$A39=Data!$A37),INT(Data!$H37/Data!$O$12),0)</f>
        <v>0</v>
      </c>
      <c r="AI39" s="66">
        <f>IF(AND(Data!$B37=DataOdafim_2!AI$1,DataOdafim_2!$A39=Data!$A37),INT(Data!$H37/Data!$O$12),0)</f>
        <v>0</v>
      </c>
      <c r="AJ39" s="66">
        <f>IF(AND(Data!$B37=DataOdafim_2!AJ$1,DataOdafim_2!$A39=Data!$A37),INT(Data!$H37/Data!$O$12),0)</f>
        <v>0</v>
      </c>
      <c r="AK39" s="66">
        <f>IF(AND(Data!$B37=DataOdafim_2!AK$1,DataOdafim_2!$A39=Data!$A37),INT(Data!$H37/Data!$O$12),0)</f>
        <v>0</v>
      </c>
      <c r="AL39" s="66">
        <f>IF(AND(Data!$B37=DataOdafim_2!AL$1,DataOdafim_2!$A39=Data!$A37),INT(Data!$H37/Data!$O$12),0)</f>
        <v>0</v>
      </c>
      <c r="AM39" s="66">
        <f>IF(AND(Data!$B37=DataOdafim_2!AM$1,DataOdafim_2!$A39=Data!$A37),INT(Data!$H37/Data!$O$12),0)</f>
        <v>0</v>
      </c>
      <c r="AN39" s="66">
        <f>IF(AND(Data!$B37=DataOdafim_2!AN$1,DataOdafim_2!$A39=Data!$A37),INT(Data!$H37/Data!$O$12),0)</f>
        <v>0</v>
      </c>
      <c r="AO39" s="66">
        <f>IF(AND(Data!$B37=DataOdafim_2!AO$1,DataOdafim_2!$A39=Data!$A37),INT(Data!$H37/Data!$O$12),0)</f>
        <v>0</v>
      </c>
      <c r="AP39" s="66">
        <f>IF(AND(Data!$B37=DataOdafim_2!AP$1,DataOdafim_2!$A39=Data!$A37),INT(Data!$H37/Data!$O$12),0)</f>
        <v>0</v>
      </c>
      <c r="AQ39" s="66">
        <f>IF(AND(Data!$B37=DataOdafim_2!AQ$1,DataOdafim_2!$A39=Data!$A37),INT(Data!$H37/Data!$O$12),0)</f>
        <v>0</v>
      </c>
      <c r="AR39" s="66">
        <f>IF(AND(Data!$B37=DataOdafim_2!AR$1,DataOdafim_2!$A39=Data!$A37),INT(Data!$H37/Data!$O$12),0)</f>
        <v>0</v>
      </c>
      <c r="AS39" s="66">
        <f>IF(AND(Data!$B37=DataOdafim_2!AS$1,DataOdafim_2!$A39=Data!$A37),INT(Data!$H37/Data!$O$12),0)</f>
        <v>0</v>
      </c>
      <c r="AT39" s="66">
        <f>IF(AND(Data!$B37=DataOdafim_2!AT$1,DataOdafim_2!$A39=Data!$A37),INT(Data!$H37/Data!$O$12),0)</f>
        <v>0</v>
      </c>
      <c r="AU39" s="66">
        <f>IF(AND(Data!$B37=DataOdafim_2!AU$1,DataOdafim_2!$A39=Data!$A37),INT(Data!$H37/Data!$O$12),0)</f>
        <v>0</v>
      </c>
      <c r="AV39" s="66">
        <f>IF(AND(Data!$B37=DataOdafim_2!AV$1,DataOdafim_2!$A39=Data!$A37),INT(Data!$H37/Data!$O$12),0)</f>
        <v>0</v>
      </c>
      <c r="AW39" s="66">
        <f>IF(AND(Data!$B37=DataOdafim_2!AW$1,DataOdafim_2!$A39=Data!$A37),INT(Data!$H37/Data!$O$12),0)</f>
        <v>0</v>
      </c>
      <c r="AX39" s="66">
        <f>IF(AND(Data!$B37=DataOdafim_2!AX$1,DataOdafim_2!$A39=Data!$A37),INT(Data!$H37/Data!$O$12),0)</f>
        <v>0</v>
      </c>
      <c r="AY39" s="66">
        <f>IF(AND(Data!$B37=DataOdafim_2!AY$1,DataOdafim_2!$A39=Data!$A37),INT(Data!$H37/Data!$O$12),0)</f>
        <v>0</v>
      </c>
      <c r="AZ39" s="66">
        <f>IF(AND(Data!$B37=DataOdafim_2!AZ$1,DataOdafim_2!$A39=Data!$A37),INT(Data!$H37/Data!$O$12),0)</f>
        <v>0</v>
      </c>
      <c r="BA39" s="66">
        <f>IF(AND(Data!$B37=DataOdafim_2!BA$1,DataOdafim_2!$A39=Data!$A37),INT(Data!$H37/Data!$O$12),0)</f>
        <v>0</v>
      </c>
      <c r="BB39" s="66">
        <f>IF(AND(Data!$B37=DataOdafim_2!BB$1,DataOdafim_2!$A39=Data!$A37),INT(Data!$H37/Data!$O$12),0)</f>
        <v>0</v>
      </c>
      <c r="BC39" s="66">
        <f>IF(AND(Data!$B37=DataOdafim_2!BC$1,DataOdafim_2!$A39=Data!$A37),INT(Data!$H37/Data!$O$12),0)</f>
        <v>0</v>
      </c>
      <c r="BD39" s="66">
        <f>IF(AND(Data!$B37=DataOdafim_2!BD$1,DataOdafim_2!$A39=Data!$A37),INT(Data!$H37/Data!$O$12),0)</f>
        <v>0</v>
      </c>
      <c r="BE39" s="66">
        <f>IF(AND(Data!$B37=DataOdafim_2!BE$1,DataOdafim_2!$A39=Data!$A37),INT(Data!$H37/Data!$O$12),0)</f>
        <v>0</v>
      </c>
      <c r="BF39" s="66">
        <f>IF(AND(Data!$B37=DataOdafim_2!BF$1,DataOdafim_2!$A39=Data!$A37),INT(Data!$H37/Data!$O$12),0)</f>
        <v>0</v>
      </c>
      <c r="BG39" s="66">
        <f>IF(AND(Data!$B37=DataOdafim_2!BG$1,DataOdafim_2!$A39=Data!$A37),INT(Data!$H37/Data!$O$12),0)</f>
        <v>0</v>
      </c>
      <c r="BH39" s="66">
        <f>IF(AND(Data!$B37=DataOdafim_2!BH$1,DataOdafim_2!$A39=Data!$A37),INT(Data!$H37/Data!$O$12),0)</f>
        <v>0</v>
      </c>
      <c r="BI39" s="66">
        <f>IF(AND(Data!$B37=DataOdafim_2!BI$1,DataOdafim_2!$A39=Data!$A37),INT(Data!$H37/Data!$O$12),0)</f>
        <v>0</v>
      </c>
      <c r="BJ39" s="66">
        <f>IF(AND(Data!$B37=DataOdafim_2!BJ$1,DataOdafim_2!$A39=Data!$A37),INT(Data!$H37/Data!$O$12),0)</f>
        <v>0</v>
      </c>
    </row>
    <row r="40" spans="1:62" ht="15" x14ac:dyDescent="0.25">
      <c r="A40" s="64">
        <v>37</v>
      </c>
      <c r="B40" s="64">
        <f>VLOOKUP(A40,Data!A:E,5,FALSE)</f>
        <v>0</v>
      </c>
      <c r="C40" s="66">
        <f>IF(AND(Data!$B38=DataOdafim_2!C$1,DataOdafim_2!$A40=Data!$A38),INT(Data!$H38/Data!$O$12),0)</f>
        <v>0</v>
      </c>
      <c r="D40" s="66">
        <f>IF(AND(Data!$B38=DataOdafim_2!D$1,DataOdafim_2!$A40=Data!$A38),INT(Data!$H38/Data!$O$12),0)</f>
        <v>0</v>
      </c>
      <c r="E40" s="66">
        <f>IF(AND(Data!$B38=DataOdafim_2!E$1,DataOdafim_2!$A40=Data!$A38),INT(Data!$H38/Data!$O$12),0)</f>
        <v>0</v>
      </c>
      <c r="F40" s="66">
        <f>IF(AND(Data!$B38=DataOdafim_2!F$1,DataOdafim_2!$A40=Data!$A38),INT(Data!$H38/Data!$O$12),0)</f>
        <v>0</v>
      </c>
      <c r="G40" s="66">
        <f>IF(AND(Data!$B38=DataOdafim_2!G$1,DataOdafim_2!$A40=Data!$A38),INT(Data!$H38/Data!$O$12),0)</f>
        <v>0</v>
      </c>
      <c r="H40" s="66">
        <f>IF(AND(Data!$B38=DataOdafim_2!H$1,DataOdafim_2!$A40=Data!$A38),INT(Data!$H38/Data!$O$12),0)</f>
        <v>0</v>
      </c>
      <c r="I40" s="66">
        <f>IF(AND(Data!$B38=DataOdafim_2!I$1,DataOdafim_2!$A40=Data!$A38),INT(Data!$H38/Data!$O$12),0)</f>
        <v>0</v>
      </c>
      <c r="J40" s="66">
        <f>IF(AND(Data!$B38=DataOdafim_2!J$1,DataOdafim_2!$A40=Data!$A38),INT(Data!$H38/Data!$O$12),0)</f>
        <v>0</v>
      </c>
      <c r="K40" s="66">
        <f>IF(AND(Data!$B38=DataOdafim_2!K$1,DataOdafim_2!$A40=Data!$A38),INT(Data!$H38/Data!$O$12),0)</f>
        <v>0</v>
      </c>
      <c r="L40" s="66">
        <f>IF(AND(Data!$B38=DataOdafim_2!L$1,DataOdafim_2!$A40=Data!$A38),INT(Data!$H38/Data!$O$12),0)</f>
        <v>0</v>
      </c>
      <c r="M40" s="66">
        <f>IF(AND(Data!$B38=DataOdafim_2!M$1,DataOdafim_2!$A40=Data!$A38),INT(Data!$H38/Data!$O$12),0)</f>
        <v>0</v>
      </c>
      <c r="N40" s="66">
        <f>IF(AND(Data!$B38=DataOdafim_2!N$1,DataOdafim_2!$A40=Data!$A38),INT(Data!$H38/Data!$O$12),0)</f>
        <v>0</v>
      </c>
      <c r="O40" s="66">
        <f>IF(AND(Data!$B38=DataOdafim_2!O$1,DataOdafim_2!$A40=Data!$A38),INT(Data!$H38/Data!$O$12),0)</f>
        <v>0</v>
      </c>
      <c r="P40" s="66">
        <f>IF(AND(Data!$B38=DataOdafim_2!P$1,DataOdafim_2!$A40=Data!$A38),INT(Data!$H38/Data!$O$12),0)</f>
        <v>0</v>
      </c>
      <c r="Q40" s="66">
        <f>IF(AND(Data!$B38=DataOdafim_2!Q$1,DataOdafim_2!$A40=Data!$A38),INT(Data!$H38/Data!$O$12),0)</f>
        <v>0</v>
      </c>
      <c r="R40" s="66">
        <f>IF(AND(Data!$B38=DataOdafim_2!R$1,DataOdafim_2!$A40=Data!$A38),INT(Data!$H38/Data!$O$12),0)</f>
        <v>0</v>
      </c>
      <c r="S40" s="66">
        <f>IF(AND(Data!$B38=DataOdafim_2!S$1,DataOdafim_2!$A40=Data!$A38),INT(Data!$H38/Data!$O$12),0)</f>
        <v>0</v>
      </c>
      <c r="T40" s="66">
        <f>IF(AND(Data!$B38=DataOdafim_2!T$1,DataOdafim_2!$A40=Data!$A38),INT(Data!$H38/Data!$O$12),0)</f>
        <v>0</v>
      </c>
      <c r="U40" s="66">
        <f>IF(AND(Data!$B38=DataOdafim_2!U$1,DataOdafim_2!$A40=Data!$A38),INT(Data!$H38/Data!$O$12),0)</f>
        <v>0</v>
      </c>
      <c r="V40" s="66">
        <f>IF(AND(Data!$B38=DataOdafim_2!V$1,DataOdafim_2!$A40=Data!$A38),INT(Data!$H38/Data!$O$12),0)</f>
        <v>0</v>
      </c>
      <c r="W40" s="66">
        <f>IF(AND(Data!$B38=DataOdafim_2!W$1,DataOdafim_2!$A40=Data!$A38),INT(Data!$H38/Data!$O$12),0)</f>
        <v>0</v>
      </c>
      <c r="X40" s="66">
        <f>IF(AND(Data!$B38=DataOdafim_2!X$1,DataOdafim_2!$A40=Data!$A38),INT(Data!$H38/Data!$O$12),0)</f>
        <v>0</v>
      </c>
      <c r="Y40" s="66">
        <f>IF(AND(Data!$B38=DataOdafim_2!Y$1,DataOdafim_2!$A40=Data!$A38),INT(Data!$H38/Data!$O$12),0)</f>
        <v>0</v>
      </c>
      <c r="Z40" s="66">
        <f>IF(AND(Data!$B38=DataOdafim_2!Z$1,DataOdafim_2!$A40=Data!$A38),INT(Data!$H38/Data!$O$12),0)</f>
        <v>0</v>
      </c>
      <c r="AA40" s="66">
        <f>IF(AND(Data!$B38=DataOdafim_2!AA$1,DataOdafim_2!$A40=Data!$A38),INT(Data!$H38/Data!$O$12),0)</f>
        <v>0</v>
      </c>
      <c r="AB40" s="66">
        <f>IF(AND(Data!$B38=DataOdafim_2!AB$1,DataOdafim_2!$A40=Data!$A38),INT(Data!$H38/Data!$O$12),0)</f>
        <v>0</v>
      </c>
      <c r="AC40" s="66">
        <f>IF(AND(Data!$B38=DataOdafim_2!AC$1,DataOdafim_2!$A40=Data!$A38),INT(Data!$H38/Data!$O$12),0)</f>
        <v>0</v>
      </c>
      <c r="AD40" s="66">
        <f>IF(AND(Data!$B38=DataOdafim_2!AD$1,DataOdafim_2!$A40=Data!$A38),INT(Data!$H38/Data!$O$12),0)</f>
        <v>0</v>
      </c>
      <c r="AE40" s="66">
        <f>IF(AND(Data!$B38=DataOdafim_2!AE$1,DataOdafim_2!$A40=Data!$A38),INT(Data!$H38/Data!$O$12),0)</f>
        <v>0</v>
      </c>
      <c r="AF40" s="66">
        <f>IF(AND(Data!$B38=DataOdafim_2!AF$1,DataOdafim_2!$A40=Data!$A38),INT(Data!$H38/Data!$O$12),0)</f>
        <v>0</v>
      </c>
      <c r="AG40" s="66">
        <f>IF(AND(Data!$B38=DataOdafim_2!AG$1,DataOdafim_2!$A40=Data!$A38),INT(Data!$H38/Data!$O$12),0)</f>
        <v>0</v>
      </c>
      <c r="AH40" s="66">
        <f>IF(AND(Data!$B38=DataOdafim_2!AH$1,DataOdafim_2!$A40=Data!$A38),INT(Data!$H38/Data!$O$12),0)</f>
        <v>0</v>
      </c>
      <c r="AI40" s="66">
        <f>IF(AND(Data!$B38=DataOdafim_2!AI$1,DataOdafim_2!$A40=Data!$A38),INT(Data!$H38/Data!$O$12),0)</f>
        <v>0</v>
      </c>
      <c r="AJ40" s="66">
        <f>IF(AND(Data!$B38=DataOdafim_2!AJ$1,DataOdafim_2!$A40=Data!$A38),INT(Data!$H38/Data!$O$12),0)</f>
        <v>0</v>
      </c>
      <c r="AK40" s="66">
        <f>IF(AND(Data!$B38=DataOdafim_2!AK$1,DataOdafim_2!$A40=Data!$A38),INT(Data!$H38/Data!$O$12),0)</f>
        <v>0</v>
      </c>
      <c r="AL40" s="66">
        <f>IF(AND(Data!$B38=DataOdafim_2!AL$1,DataOdafim_2!$A40=Data!$A38),INT(Data!$H38/Data!$O$12),0)</f>
        <v>0</v>
      </c>
      <c r="AM40" s="66">
        <f>IF(AND(Data!$B38=DataOdafim_2!AM$1,DataOdafim_2!$A40=Data!$A38),INT(Data!$H38/Data!$O$12),0)</f>
        <v>0</v>
      </c>
      <c r="AN40" s="66">
        <f>IF(AND(Data!$B38=DataOdafim_2!AN$1,DataOdafim_2!$A40=Data!$A38),INT(Data!$H38/Data!$O$12),0)</f>
        <v>0</v>
      </c>
      <c r="AO40" s="66">
        <f>IF(AND(Data!$B38=DataOdafim_2!AO$1,DataOdafim_2!$A40=Data!$A38),INT(Data!$H38/Data!$O$12),0)</f>
        <v>0</v>
      </c>
      <c r="AP40" s="66">
        <f>IF(AND(Data!$B38=DataOdafim_2!AP$1,DataOdafim_2!$A40=Data!$A38),INT(Data!$H38/Data!$O$12),0)</f>
        <v>0</v>
      </c>
      <c r="AQ40" s="66">
        <f>IF(AND(Data!$B38=DataOdafim_2!AQ$1,DataOdafim_2!$A40=Data!$A38),INT(Data!$H38/Data!$O$12),0)</f>
        <v>0</v>
      </c>
      <c r="AR40" s="66">
        <f>IF(AND(Data!$B38=DataOdafim_2!AR$1,DataOdafim_2!$A40=Data!$A38),INT(Data!$H38/Data!$O$12),0)</f>
        <v>0</v>
      </c>
      <c r="AS40" s="66">
        <f>IF(AND(Data!$B38=DataOdafim_2!AS$1,DataOdafim_2!$A40=Data!$A38),INT(Data!$H38/Data!$O$12),0)</f>
        <v>0</v>
      </c>
      <c r="AT40" s="66">
        <f>IF(AND(Data!$B38=DataOdafim_2!AT$1,DataOdafim_2!$A40=Data!$A38),INT(Data!$H38/Data!$O$12),0)</f>
        <v>0</v>
      </c>
      <c r="AU40" s="66">
        <f>IF(AND(Data!$B38=DataOdafim_2!AU$1,DataOdafim_2!$A40=Data!$A38),INT(Data!$H38/Data!$O$12),0)</f>
        <v>0</v>
      </c>
      <c r="AV40" s="66">
        <f>IF(AND(Data!$B38=DataOdafim_2!AV$1,DataOdafim_2!$A40=Data!$A38),INT(Data!$H38/Data!$O$12),0)</f>
        <v>0</v>
      </c>
      <c r="AW40" s="66">
        <f>IF(AND(Data!$B38=DataOdafim_2!AW$1,DataOdafim_2!$A40=Data!$A38),INT(Data!$H38/Data!$O$12),0)</f>
        <v>0</v>
      </c>
      <c r="AX40" s="66">
        <f>IF(AND(Data!$B38=DataOdafim_2!AX$1,DataOdafim_2!$A40=Data!$A38),INT(Data!$H38/Data!$O$12),0)</f>
        <v>0</v>
      </c>
      <c r="AY40" s="66">
        <f>IF(AND(Data!$B38=DataOdafim_2!AY$1,DataOdafim_2!$A40=Data!$A38),INT(Data!$H38/Data!$O$12),0)</f>
        <v>0</v>
      </c>
      <c r="AZ40" s="66">
        <f>IF(AND(Data!$B38=DataOdafim_2!AZ$1,DataOdafim_2!$A40=Data!$A38),INT(Data!$H38/Data!$O$12),0)</f>
        <v>0</v>
      </c>
      <c r="BA40" s="66">
        <f>IF(AND(Data!$B38=DataOdafim_2!BA$1,DataOdafim_2!$A40=Data!$A38),INT(Data!$H38/Data!$O$12),0)</f>
        <v>0</v>
      </c>
      <c r="BB40" s="66">
        <f>IF(AND(Data!$B38=DataOdafim_2!BB$1,DataOdafim_2!$A40=Data!$A38),INT(Data!$H38/Data!$O$12),0)</f>
        <v>0</v>
      </c>
      <c r="BC40" s="66">
        <f>IF(AND(Data!$B38=DataOdafim_2!BC$1,DataOdafim_2!$A40=Data!$A38),INT(Data!$H38/Data!$O$12),0)</f>
        <v>0</v>
      </c>
      <c r="BD40" s="66">
        <f>IF(AND(Data!$B38=DataOdafim_2!BD$1,DataOdafim_2!$A40=Data!$A38),INT(Data!$H38/Data!$O$12),0)</f>
        <v>0</v>
      </c>
      <c r="BE40" s="66">
        <f>IF(AND(Data!$B38=DataOdafim_2!BE$1,DataOdafim_2!$A40=Data!$A38),INT(Data!$H38/Data!$O$12),0)</f>
        <v>0</v>
      </c>
      <c r="BF40" s="66">
        <f>IF(AND(Data!$B38=DataOdafim_2!BF$1,DataOdafim_2!$A40=Data!$A38),INT(Data!$H38/Data!$O$12),0)</f>
        <v>0</v>
      </c>
      <c r="BG40" s="66">
        <f>IF(AND(Data!$B38=DataOdafim_2!BG$1,DataOdafim_2!$A40=Data!$A38),INT(Data!$H38/Data!$O$12),0)</f>
        <v>0</v>
      </c>
      <c r="BH40" s="66">
        <f>IF(AND(Data!$B38=DataOdafim_2!BH$1,DataOdafim_2!$A40=Data!$A38),INT(Data!$H38/Data!$O$12),0)</f>
        <v>0</v>
      </c>
      <c r="BI40" s="66">
        <f>IF(AND(Data!$B38=DataOdafim_2!BI$1,DataOdafim_2!$A40=Data!$A38),INT(Data!$H38/Data!$O$12),0)</f>
        <v>0</v>
      </c>
      <c r="BJ40" s="66">
        <f>IF(AND(Data!$B38=DataOdafim_2!BJ$1,DataOdafim_2!$A40=Data!$A38),INT(Data!$H38/Data!$O$12),0)</f>
        <v>0</v>
      </c>
    </row>
    <row r="41" spans="1:62" ht="15" x14ac:dyDescent="0.25">
      <c r="A41" s="64">
        <v>38</v>
      </c>
      <c r="B41" s="64">
        <f>VLOOKUP(A41,Data!A:E,5,FALSE)</f>
        <v>0</v>
      </c>
      <c r="C41" s="66">
        <f>IF(AND(Data!$B39=DataOdafim_2!C$1,DataOdafim_2!$A41=Data!$A39),INT(Data!$H39/Data!$O$12),0)</f>
        <v>0</v>
      </c>
      <c r="D41" s="66">
        <f>IF(AND(Data!$B39=DataOdafim_2!D$1,DataOdafim_2!$A41=Data!$A39),INT(Data!$H39/Data!$O$12),0)</f>
        <v>0</v>
      </c>
      <c r="E41" s="66">
        <f>IF(AND(Data!$B39=DataOdafim_2!E$1,DataOdafim_2!$A41=Data!$A39),INT(Data!$H39/Data!$O$12),0)</f>
        <v>0</v>
      </c>
      <c r="F41" s="66">
        <f>IF(AND(Data!$B39=DataOdafim_2!F$1,DataOdafim_2!$A41=Data!$A39),INT(Data!$H39/Data!$O$12),0)</f>
        <v>0</v>
      </c>
      <c r="G41" s="66">
        <f>IF(AND(Data!$B39=DataOdafim_2!G$1,DataOdafim_2!$A41=Data!$A39),INT(Data!$H39/Data!$O$12),0)</f>
        <v>0</v>
      </c>
      <c r="H41" s="66">
        <f>IF(AND(Data!$B39=DataOdafim_2!H$1,DataOdafim_2!$A41=Data!$A39),INT(Data!$H39/Data!$O$12),0)</f>
        <v>0</v>
      </c>
      <c r="I41" s="66">
        <f>IF(AND(Data!$B39=DataOdafim_2!I$1,DataOdafim_2!$A41=Data!$A39),INT(Data!$H39/Data!$O$12),0)</f>
        <v>0</v>
      </c>
      <c r="J41" s="66">
        <f>IF(AND(Data!$B39=DataOdafim_2!J$1,DataOdafim_2!$A41=Data!$A39),INT(Data!$H39/Data!$O$12),0)</f>
        <v>0</v>
      </c>
      <c r="K41" s="66">
        <f>IF(AND(Data!$B39=DataOdafim_2!K$1,DataOdafim_2!$A41=Data!$A39),INT(Data!$H39/Data!$O$12),0)</f>
        <v>0</v>
      </c>
      <c r="L41" s="66">
        <f>IF(AND(Data!$B39=DataOdafim_2!L$1,DataOdafim_2!$A41=Data!$A39),INT(Data!$H39/Data!$O$12),0)</f>
        <v>0</v>
      </c>
      <c r="M41" s="66">
        <f>IF(AND(Data!$B39=DataOdafim_2!M$1,DataOdafim_2!$A41=Data!$A39),INT(Data!$H39/Data!$O$12),0)</f>
        <v>0</v>
      </c>
      <c r="N41" s="66">
        <f>IF(AND(Data!$B39=DataOdafim_2!N$1,DataOdafim_2!$A41=Data!$A39),INT(Data!$H39/Data!$O$12),0)</f>
        <v>0</v>
      </c>
      <c r="O41" s="66">
        <f>IF(AND(Data!$B39=DataOdafim_2!O$1,DataOdafim_2!$A41=Data!$A39),INT(Data!$H39/Data!$O$12),0)</f>
        <v>0</v>
      </c>
      <c r="P41" s="66">
        <f>IF(AND(Data!$B39=DataOdafim_2!P$1,DataOdafim_2!$A41=Data!$A39),INT(Data!$H39/Data!$O$12),0)</f>
        <v>0</v>
      </c>
      <c r="Q41" s="66">
        <f>IF(AND(Data!$B39=DataOdafim_2!Q$1,DataOdafim_2!$A41=Data!$A39),INT(Data!$H39/Data!$O$12),0)</f>
        <v>0</v>
      </c>
      <c r="R41" s="66">
        <f>IF(AND(Data!$B39=DataOdafim_2!R$1,DataOdafim_2!$A41=Data!$A39),INT(Data!$H39/Data!$O$12),0)</f>
        <v>0</v>
      </c>
      <c r="S41" s="66">
        <f>IF(AND(Data!$B39=DataOdafim_2!S$1,DataOdafim_2!$A41=Data!$A39),INT(Data!$H39/Data!$O$12),0)</f>
        <v>0</v>
      </c>
      <c r="T41" s="66">
        <f>IF(AND(Data!$B39=DataOdafim_2!T$1,DataOdafim_2!$A41=Data!$A39),INT(Data!$H39/Data!$O$12),0)</f>
        <v>0</v>
      </c>
      <c r="U41" s="66">
        <f>IF(AND(Data!$B39=DataOdafim_2!U$1,DataOdafim_2!$A41=Data!$A39),INT(Data!$H39/Data!$O$12),0)</f>
        <v>0</v>
      </c>
      <c r="V41" s="66">
        <f>IF(AND(Data!$B39=DataOdafim_2!V$1,DataOdafim_2!$A41=Data!$A39),INT(Data!$H39/Data!$O$12),0)</f>
        <v>0</v>
      </c>
      <c r="W41" s="66">
        <f>IF(AND(Data!$B39=DataOdafim_2!W$1,DataOdafim_2!$A41=Data!$A39),INT(Data!$H39/Data!$O$12),0)</f>
        <v>0</v>
      </c>
      <c r="X41" s="66">
        <f>IF(AND(Data!$B39=DataOdafim_2!X$1,DataOdafim_2!$A41=Data!$A39),INT(Data!$H39/Data!$O$12),0)</f>
        <v>0</v>
      </c>
      <c r="Y41" s="66">
        <f>IF(AND(Data!$B39=DataOdafim_2!Y$1,DataOdafim_2!$A41=Data!$A39),INT(Data!$H39/Data!$O$12),0)</f>
        <v>0</v>
      </c>
      <c r="Z41" s="66">
        <f>IF(AND(Data!$B39=DataOdafim_2!Z$1,DataOdafim_2!$A41=Data!$A39),INT(Data!$H39/Data!$O$12),0)</f>
        <v>0</v>
      </c>
      <c r="AA41" s="66">
        <f>IF(AND(Data!$B39=DataOdafim_2!AA$1,DataOdafim_2!$A41=Data!$A39),INT(Data!$H39/Data!$O$12),0)</f>
        <v>0</v>
      </c>
      <c r="AB41" s="66">
        <f>IF(AND(Data!$B39=DataOdafim_2!AB$1,DataOdafim_2!$A41=Data!$A39),INT(Data!$H39/Data!$O$12),0)</f>
        <v>0</v>
      </c>
      <c r="AC41" s="66">
        <f>IF(AND(Data!$B39=DataOdafim_2!AC$1,DataOdafim_2!$A41=Data!$A39),INT(Data!$H39/Data!$O$12),0)</f>
        <v>0</v>
      </c>
      <c r="AD41" s="66">
        <f>IF(AND(Data!$B39=DataOdafim_2!AD$1,DataOdafim_2!$A41=Data!$A39),INT(Data!$H39/Data!$O$12),0)</f>
        <v>0</v>
      </c>
      <c r="AE41" s="66">
        <f>IF(AND(Data!$B39=DataOdafim_2!AE$1,DataOdafim_2!$A41=Data!$A39),INT(Data!$H39/Data!$O$12),0)</f>
        <v>0</v>
      </c>
      <c r="AF41" s="66">
        <f>IF(AND(Data!$B39=DataOdafim_2!AF$1,DataOdafim_2!$A41=Data!$A39),INT(Data!$H39/Data!$O$12),0)</f>
        <v>0</v>
      </c>
      <c r="AG41" s="66">
        <f>IF(AND(Data!$B39=DataOdafim_2!AG$1,DataOdafim_2!$A41=Data!$A39),INT(Data!$H39/Data!$O$12),0)</f>
        <v>0</v>
      </c>
      <c r="AH41" s="66">
        <f>IF(AND(Data!$B39=DataOdafim_2!AH$1,DataOdafim_2!$A41=Data!$A39),INT(Data!$H39/Data!$O$12),0)</f>
        <v>0</v>
      </c>
      <c r="AI41" s="66">
        <f>IF(AND(Data!$B39=DataOdafim_2!AI$1,DataOdafim_2!$A41=Data!$A39),INT(Data!$H39/Data!$O$12),0)</f>
        <v>0</v>
      </c>
      <c r="AJ41" s="66">
        <f>IF(AND(Data!$B39=DataOdafim_2!AJ$1,DataOdafim_2!$A41=Data!$A39),INT(Data!$H39/Data!$O$12),0)</f>
        <v>0</v>
      </c>
      <c r="AK41" s="66">
        <f>IF(AND(Data!$B39=DataOdafim_2!AK$1,DataOdafim_2!$A41=Data!$A39),INT(Data!$H39/Data!$O$12),0)</f>
        <v>0</v>
      </c>
      <c r="AL41" s="66">
        <f>IF(AND(Data!$B39=DataOdafim_2!AL$1,DataOdafim_2!$A41=Data!$A39),INT(Data!$H39/Data!$O$12),0)</f>
        <v>0</v>
      </c>
      <c r="AM41" s="66">
        <f>IF(AND(Data!$B39=DataOdafim_2!AM$1,DataOdafim_2!$A41=Data!$A39),INT(Data!$H39/Data!$O$12),0)</f>
        <v>0</v>
      </c>
      <c r="AN41" s="66">
        <f>IF(AND(Data!$B39=DataOdafim_2!AN$1,DataOdafim_2!$A41=Data!$A39),INT(Data!$H39/Data!$O$12),0)</f>
        <v>0</v>
      </c>
      <c r="AO41" s="66">
        <f>IF(AND(Data!$B39=DataOdafim_2!AO$1,DataOdafim_2!$A41=Data!$A39),INT(Data!$H39/Data!$O$12),0)</f>
        <v>0</v>
      </c>
      <c r="AP41" s="66">
        <f>IF(AND(Data!$B39=DataOdafim_2!AP$1,DataOdafim_2!$A41=Data!$A39),INT(Data!$H39/Data!$O$12),0)</f>
        <v>0</v>
      </c>
      <c r="AQ41" s="66">
        <f>IF(AND(Data!$B39=DataOdafim_2!AQ$1,DataOdafim_2!$A41=Data!$A39),INT(Data!$H39/Data!$O$12),0)</f>
        <v>0</v>
      </c>
      <c r="AR41" s="66">
        <f>IF(AND(Data!$B39=DataOdafim_2!AR$1,DataOdafim_2!$A41=Data!$A39),INT(Data!$H39/Data!$O$12),0)</f>
        <v>0</v>
      </c>
      <c r="AS41" s="66">
        <f>IF(AND(Data!$B39=DataOdafim_2!AS$1,DataOdafim_2!$A41=Data!$A39),INT(Data!$H39/Data!$O$12),0)</f>
        <v>0</v>
      </c>
      <c r="AT41" s="66">
        <f>IF(AND(Data!$B39=DataOdafim_2!AT$1,DataOdafim_2!$A41=Data!$A39),INT(Data!$H39/Data!$O$12),0)</f>
        <v>0</v>
      </c>
      <c r="AU41" s="66">
        <f>IF(AND(Data!$B39=DataOdafim_2!AU$1,DataOdafim_2!$A41=Data!$A39),INT(Data!$H39/Data!$O$12),0)</f>
        <v>0</v>
      </c>
      <c r="AV41" s="66">
        <f>IF(AND(Data!$B39=DataOdafim_2!AV$1,DataOdafim_2!$A41=Data!$A39),INT(Data!$H39/Data!$O$12),0)</f>
        <v>0</v>
      </c>
      <c r="AW41" s="66">
        <f>IF(AND(Data!$B39=DataOdafim_2!AW$1,DataOdafim_2!$A41=Data!$A39),INT(Data!$H39/Data!$O$12),0)</f>
        <v>0</v>
      </c>
      <c r="AX41" s="66">
        <f>IF(AND(Data!$B39=DataOdafim_2!AX$1,DataOdafim_2!$A41=Data!$A39),INT(Data!$H39/Data!$O$12),0)</f>
        <v>0</v>
      </c>
      <c r="AY41" s="66">
        <f>IF(AND(Data!$B39=DataOdafim_2!AY$1,DataOdafim_2!$A41=Data!$A39),INT(Data!$H39/Data!$O$12),0)</f>
        <v>0</v>
      </c>
      <c r="AZ41" s="66">
        <f>IF(AND(Data!$B39=DataOdafim_2!AZ$1,DataOdafim_2!$A41=Data!$A39),INT(Data!$H39/Data!$O$12),0)</f>
        <v>0</v>
      </c>
      <c r="BA41" s="66">
        <f>IF(AND(Data!$B39=DataOdafim_2!BA$1,DataOdafim_2!$A41=Data!$A39),INT(Data!$H39/Data!$O$12),0)</f>
        <v>0</v>
      </c>
      <c r="BB41" s="66">
        <f>IF(AND(Data!$B39=DataOdafim_2!BB$1,DataOdafim_2!$A41=Data!$A39),INT(Data!$H39/Data!$O$12),0)</f>
        <v>0</v>
      </c>
      <c r="BC41" s="66">
        <f>IF(AND(Data!$B39=DataOdafim_2!BC$1,DataOdafim_2!$A41=Data!$A39),INT(Data!$H39/Data!$O$12),0)</f>
        <v>0</v>
      </c>
      <c r="BD41" s="66">
        <f>IF(AND(Data!$B39=DataOdafim_2!BD$1,DataOdafim_2!$A41=Data!$A39),INT(Data!$H39/Data!$O$12),0)</f>
        <v>0</v>
      </c>
      <c r="BE41" s="66">
        <f>IF(AND(Data!$B39=DataOdafim_2!BE$1,DataOdafim_2!$A41=Data!$A39),INT(Data!$H39/Data!$O$12),0)</f>
        <v>0</v>
      </c>
      <c r="BF41" s="66">
        <f>IF(AND(Data!$B39=DataOdafim_2!BF$1,DataOdafim_2!$A41=Data!$A39),INT(Data!$H39/Data!$O$12),0)</f>
        <v>0</v>
      </c>
      <c r="BG41" s="66">
        <f>IF(AND(Data!$B39=DataOdafim_2!BG$1,DataOdafim_2!$A41=Data!$A39),INT(Data!$H39/Data!$O$12),0)</f>
        <v>0</v>
      </c>
      <c r="BH41" s="66">
        <f>IF(AND(Data!$B39=DataOdafim_2!BH$1,DataOdafim_2!$A41=Data!$A39),INT(Data!$H39/Data!$O$12),0)</f>
        <v>0</v>
      </c>
      <c r="BI41" s="66">
        <f>IF(AND(Data!$B39=DataOdafim_2!BI$1,DataOdafim_2!$A41=Data!$A39),INT(Data!$H39/Data!$O$12),0)</f>
        <v>0</v>
      </c>
      <c r="BJ41" s="66">
        <f>IF(AND(Data!$B39=DataOdafim_2!BJ$1,DataOdafim_2!$A41=Data!$A39),INT(Data!$H39/Data!$O$12),0)</f>
        <v>0</v>
      </c>
    </row>
    <row r="42" spans="1:62" ht="15" x14ac:dyDescent="0.25">
      <c r="A42" s="64">
        <v>39</v>
      </c>
      <c r="B42" s="64">
        <f>VLOOKUP(A42,Data!A:E,5,FALSE)</f>
        <v>0</v>
      </c>
      <c r="C42" s="66">
        <f>IF(AND(Data!$B40=DataOdafim_2!C$1,DataOdafim_2!$A42=Data!$A40),INT(Data!$H40/Data!$O$12),0)</f>
        <v>0</v>
      </c>
      <c r="D42" s="66">
        <f>IF(AND(Data!$B40=DataOdafim_2!D$1,DataOdafim_2!$A42=Data!$A40),INT(Data!$H40/Data!$O$12),0)</f>
        <v>0</v>
      </c>
      <c r="E42" s="66">
        <f>IF(AND(Data!$B40=DataOdafim_2!E$1,DataOdafim_2!$A42=Data!$A40),INT(Data!$H40/Data!$O$12),0)</f>
        <v>0</v>
      </c>
      <c r="F42" s="66">
        <f>IF(AND(Data!$B40=DataOdafim_2!F$1,DataOdafim_2!$A42=Data!$A40),INT(Data!$H40/Data!$O$12),0)</f>
        <v>0</v>
      </c>
      <c r="G42" s="66">
        <f>IF(AND(Data!$B40=DataOdafim_2!G$1,DataOdafim_2!$A42=Data!$A40),INT(Data!$H40/Data!$O$12),0)</f>
        <v>0</v>
      </c>
      <c r="H42" s="66">
        <f>IF(AND(Data!$B40=DataOdafim_2!H$1,DataOdafim_2!$A42=Data!$A40),INT(Data!$H40/Data!$O$12),0)</f>
        <v>0</v>
      </c>
      <c r="I42" s="66">
        <f>IF(AND(Data!$B40=DataOdafim_2!I$1,DataOdafim_2!$A42=Data!$A40),INT(Data!$H40/Data!$O$12),0)</f>
        <v>0</v>
      </c>
      <c r="J42" s="66">
        <f>IF(AND(Data!$B40=DataOdafim_2!J$1,DataOdafim_2!$A42=Data!$A40),INT(Data!$H40/Data!$O$12),0)</f>
        <v>0</v>
      </c>
      <c r="K42" s="66">
        <f>IF(AND(Data!$B40=DataOdafim_2!K$1,DataOdafim_2!$A42=Data!$A40),INT(Data!$H40/Data!$O$12),0)</f>
        <v>0</v>
      </c>
      <c r="L42" s="66">
        <f>IF(AND(Data!$B40=DataOdafim_2!L$1,DataOdafim_2!$A42=Data!$A40),INT(Data!$H40/Data!$O$12),0)</f>
        <v>0</v>
      </c>
      <c r="M42" s="66">
        <f>IF(AND(Data!$B40=DataOdafim_2!M$1,DataOdafim_2!$A42=Data!$A40),INT(Data!$H40/Data!$O$12),0)</f>
        <v>0</v>
      </c>
      <c r="N42" s="66">
        <f>IF(AND(Data!$B40=DataOdafim_2!N$1,DataOdafim_2!$A42=Data!$A40),INT(Data!$H40/Data!$O$12),0)</f>
        <v>0</v>
      </c>
      <c r="O42" s="66">
        <f>IF(AND(Data!$B40=DataOdafim_2!O$1,DataOdafim_2!$A42=Data!$A40),INT(Data!$H40/Data!$O$12),0)</f>
        <v>0</v>
      </c>
      <c r="P42" s="66">
        <f>IF(AND(Data!$B40=DataOdafim_2!P$1,DataOdafim_2!$A42=Data!$A40),INT(Data!$H40/Data!$O$12),0)</f>
        <v>0</v>
      </c>
      <c r="Q42" s="66">
        <f>IF(AND(Data!$B40=DataOdafim_2!Q$1,DataOdafim_2!$A42=Data!$A40),INT(Data!$H40/Data!$O$12),0)</f>
        <v>0</v>
      </c>
      <c r="R42" s="66">
        <f>IF(AND(Data!$B40=DataOdafim_2!R$1,DataOdafim_2!$A42=Data!$A40),INT(Data!$H40/Data!$O$12),0)</f>
        <v>0</v>
      </c>
      <c r="S42" s="66">
        <f>IF(AND(Data!$B40=DataOdafim_2!S$1,DataOdafim_2!$A42=Data!$A40),INT(Data!$H40/Data!$O$12),0)</f>
        <v>0</v>
      </c>
      <c r="T42" s="66">
        <f>IF(AND(Data!$B40=DataOdafim_2!T$1,DataOdafim_2!$A42=Data!$A40),INT(Data!$H40/Data!$O$12),0)</f>
        <v>0</v>
      </c>
      <c r="U42" s="66">
        <f>IF(AND(Data!$B40=DataOdafim_2!U$1,DataOdafim_2!$A42=Data!$A40),INT(Data!$H40/Data!$O$12),0)</f>
        <v>0</v>
      </c>
      <c r="V42" s="66">
        <f>IF(AND(Data!$B40=DataOdafim_2!V$1,DataOdafim_2!$A42=Data!$A40),INT(Data!$H40/Data!$O$12),0)</f>
        <v>0</v>
      </c>
      <c r="W42" s="66">
        <f>IF(AND(Data!$B40=DataOdafim_2!W$1,DataOdafim_2!$A42=Data!$A40),INT(Data!$H40/Data!$O$12),0)</f>
        <v>0</v>
      </c>
      <c r="X42" s="66">
        <f>IF(AND(Data!$B40=DataOdafim_2!X$1,DataOdafim_2!$A42=Data!$A40),INT(Data!$H40/Data!$O$12),0)</f>
        <v>0</v>
      </c>
      <c r="Y42" s="66">
        <f>IF(AND(Data!$B40=DataOdafim_2!Y$1,DataOdafim_2!$A42=Data!$A40),INT(Data!$H40/Data!$O$12),0)</f>
        <v>0</v>
      </c>
      <c r="Z42" s="66">
        <f>IF(AND(Data!$B40=DataOdafim_2!Z$1,DataOdafim_2!$A42=Data!$A40),INT(Data!$H40/Data!$O$12),0)</f>
        <v>0</v>
      </c>
      <c r="AA42" s="66">
        <f>IF(AND(Data!$B40=DataOdafim_2!AA$1,DataOdafim_2!$A42=Data!$A40),INT(Data!$H40/Data!$O$12),0)</f>
        <v>0</v>
      </c>
      <c r="AB42" s="66">
        <f>IF(AND(Data!$B40=DataOdafim_2!AB$1,DataOdafim_2!$A42=Data!$A40),INT(Data!$H40/Data!$O$12),0)</f>
        <v>0</v>
      </c>
      <c r="AC42" s="66">
        <f>IF(AND(Data!$B40=DataOdafim_2!AC$1,DataOdafim_2!$A42=Data!$A40),INT(Data!$H40/Data!$O$12),0)</f>
        <v>0</v>
      </c>
      <c r="AD42" s="66">
        <f>IF(AND(Data!$B40=DataOdafim_2!AD$1,DataOdafim_2!$A42=Data!$A40),INT(Data!$H40/Data!$O$12),0)</f>
        <v>0</v>
      </c>
      <c r="AE42" s="66">
        <f>IF(AND(Data!$B40=DataOdafim_2!AE$1,DataOdafim_2!$A42=Data!$A40),INT(Data!$H40/Data!$O$12),0)</f>
        <v>0</v>
      </c>
      <c r="AF42" s="66">
        <f>IF(AND(Data!$B40=DataOdafim_2!AF$1,DataOdafim_2!$A42=Data!$A40),INT(Data!$H40/Data!$O$12),0)</f>
        <v>0</v>
      </c>
      <c r="AG42" s="66">
        <f>IF(AND(Data!$B40=DataOdafim_2!AG$1,DataOdafim_2!$A42=Data!$A40),INT(Data!$H40/Data!$O$12),0)</f>
        <v>0</v>
      </c>
      <c r="AH42" s="66">
        <f>IF(AND(Data!$B40=DataOdafim_2!AH$1,DataOdafim_2!$A42=Data!$A40),INT(Data!$H40/Data!$O$12),0)</f>
        <v>0</v>
      </c>
      <c r="AI42" s="66">
        <f>IF(AND(Data!$B40=DataOdafim_2!AI$1,DataOdafim_2!$A42=Data!$A40),INT(Data!$H40/Data!$O$12),0)</f>
        <v>0</v>
      </c>
      <c r="AJ42" s="66">
        <f>IF(AND(Data!$B40=DataOdafim_2!AJ$1,DataOdafim_2!$A42=Data!$A40),INT(Data!$H40/Data!$O$12),0)</f>
        <v>0</v>
      </c>
      <c r="AK42" s="66">
        <f>IF(AND(Data!$B40=DataOdafim_2!AK$1,DataOdafim_2!$A42=Data!$A40),INT(Data!$H40/Data!$O$12),0)</f>
        <v>0</v>
      </c>
      <c r="AL42" s="66">
        <f>IF(AND(Data!$B40=DataOdafim_2!AL$1,DataOdafim_2!$A42=Data!$A40),INT(Data!$H40/Data!$O$12),0)</f>
        <v>0</v>
      </c>
      <c r="AM42" s="66">
        <f>IF(AND(Data!$B40=DataOdafim_2!AM$1,DataOdafim_2!$A42=Data!$A40),INT(Data!$H40/Data!$O$12),0)</f>
        <v>0</v>
      </c>
      <c r="AN42" s="66">
        <f>IF(AND(Data!$B40=DataOdafim_2!AN$1,DataOdafim_2!$A42=Data!$A40),INT(Data!$H40/Data!$O$12),0)</f>
        <v>0</v>
      </c>
      <c r="AO42" s="66">
        <f>IF(AND(Data!$B40=DataOdafim_2!AO$1,DataOdafim_2!$A42=Data!$A40),INT(Data!$H40/Data!$O$12),0)</f>
        <v>0</v>
      </c>
      <c r="AP42" s="66">
        <f>IF(AND(Data!$B40=DataOdafim_2!AP$1,DataOdafim_2!$A42=Data!$A40),INT(Data!$H40/Data!$O$12),0)</f>
        <v>0</v>
      </c>
      <c r="AQ42" s="66">
        <f>IF(AND(Data!$B40=DataOdafim_2!AQ$1,DataOdafim_2!$A42=Data!$A40),INT(Data!$H40/Data!$O$12),0)</f>
        <v>0</v>
      </c>
      <c r="AR42" s="66">
        <f>IF(AND(Data!$B40=DataOdafim_2!AR$1,DataOdafim_2!$A42=Data!$A40),INT(Data!$H40/Data!$O$12),0)</f>
        <v>0</v>
      </c>
      <c r="AS42" s="66">
        <f>IF(AND(Data!$B40=DataOdafim_2!AS$1,DataOdafim_2!$A42=Data!$A40),INT(Data!$H40/Data!$O$12),0)</f>
        <v>0</v>
      </c>
      <c r="AT42" s="66">
        <f>IF(AND(Data!$B40=DataOdafim_2!AT$1,DataOdafim_2!$A42=Data!$A40),INT(Data!$H40/Data!$O$12),0)</f>
        <v>0</v>
      </c>
      <c r="AU42" s="66">
        <f>IF(AND(Data!$B40=DataOdafim_2!AU$1,DataOdafim_2!$A42=Data!$A40),INT(Data!$H40/Data!$O$12),0)</f>
        <v>0</v>
      </c>
      <c r="AV42" s="66">
        <f>IF(AND(Data!$B40=DataOdafim_2!AV$1,DataOdafim_2!$A42=Data!$A40),INT(Data!$H40/Data!$O$12),0)</f>
        <v>0</v>
      </c>
      <c r="AW42" s="66">
        <f>IF(AND(Data!$B40=DataOdafim_2!AW$1,DataOdafim_2!$A42=Data!$A40),INT(Data!$H40/Data!$O$12),0)</f>
        <v>0</v>
      </c>
      <c r="AX42" s="66">
        <f>IF(AND(Data!$B40=DataOdafim_2!AX$1,DataOdafim_2!$A42=Data!$A40),INT(Data!$H40/Data!$O$12),0)</f>
        <v>0</v>
      </c>
      <c r="AY42" s="66">
        <f>IF(AND(Data!$B40=DataOdafim_2!AY$1,DataOdafim_2!$A42=Data!$A40),INT(Data!$H40/Data!$O$12),0)</f>
        <v>0</v>
      </c>
      <c r="AZ42" s="66">
        <f>IF(AND(Data!$B40=DataOdafim_2!AZ$1,DataOdafim_2!$A42=Data!$A40),INT(Data!$H40/Data!$O$12),0)</f>
        <v>0</v>
      </c>
      <c r="BA42" s="66">
        <f>IF(AND(Data!$B40=DataOdafim_2!BA$1,DataOdafim_2!$A42=Data!$A40),INT(Data!$H40/Data!$O$12),0)</f>
        <v>0</v>
      </c>
      <c r="BB42" s="66">
        <f>IF(AND(Data!$B40=DataOdafim_2!BB$1,DataOdafim_2!$A42=Data!$A40),INT(Data!$H40/Data!$O$12),0)</f>
        <v>0</v>
      </c>
      <c r="BC42" s="66">
        <f>IF(AND(Data!$B40=DataOdafim_2!BC$1,DataOdafim_2!$A42=Data!$A40),INT(Data!$H40/Data!$O$12),0)</f>
        <v>0</v>
      </c>
      <c r="BD42" s="66">
        <f>IF(AND(Data!$B40=DataOdafim_2!BD$1,DataOdafim_2!$A42=Data!$A40),INT(Data!$H40/Data!$O$12),0)</f>
        <v>0</v>
      </c>
      <c r="BE42" s="66">
        <f>IF(AND(Data!$B40=DataOdafim_2!BE$1,DataOdafim_2!$A42=Data!$A40),INT(Data!$H40/Data!$O$12),0)</f>
        <v>0</v>
      </c>
      <c r="BF42" s="66">
        <f>IF(AND(Data!$B40=DataOdafim_2!BF$1,DataOdafim_2!$A42=Data!$A40),INT(Data!$H40/Data!$O$12),0)</f>
        <v>0</v>
      </c>
      <c r="BG42" s="66">
        <f>IF(AND(Data!$B40=DataOdafim_2!BG$1,DataOdafim_2!$A42=Data!$A40),INT(Data!$H40/Data!$O$12),0)</f>
        <v>0</v>
      </c>
      <c r="BH42" s="66">
        <f>IF(AND(Data!$B40=DataOdafim_2!BH$1,DataOdafim_2!$A42=Data!$A40),INT(Data!$H40/Data!$O$12),0)</f>
        <v>0</v>
      </c>
      <c r="BI42" s="66">
        <f>IF(AND(Data!$B40=DataOdafim_2!BI$1,DataOdafim_2!$A42=Data!$A40),INT(Data!$H40/Data!$O$12),0)</f>
        <v>0</v>
      </c>
      <c r="BJ42" s="66">
        <f>IF(AND(Data!$B40=DataOdafim_2!BJ$1,DataOdafim_2!$A42=Data!$A40),INT(Data!$H40/Data!$O$12),0)</f>
        <v>0</v>
      </c>
    </row>
    <row r="43" spans="1:62" ht="15" x14ac:dyDescent="0.25">
      <c r="A43" s="64">
        <v>40</v>
      </c>
      <c r="B43" s="64">
        <f>VLOOKUP(A43,Data!A:E,5,FALSE)</f>
        <v>0</v>
      </c>
      <c r="C43" s="66">
        <f>IF(AND(Data!$B41=DataOdafim_2!C$1,DataOdafim_2!$A43=Data!$A41),INT(Data!$H41/Data!$O$12),0)</f>
        <v>0</v>
      </c>
      <c r="D43" s="66">
        <f>IF(AND(Data!$B41=DataOdafim_2!D$1,DataOdafim_2!$A43=Data!$A41),INT(Data!$H41/Data!$O$12),0)</f>
        <v>0</v>
      </c>
      <c r="E43" s="66">
        <f>IF(AND(Data!$B41=DataOdafim_2!E$1,DataOdafim_2!$A43=Data!$A41),INT(Data!$H41/Data!$O$12),0)</f>
        <v>0</v>
      </c>
      <c r="F43" s="66">
        <f>IF(AND(Data!$B41=DataOdafim_2!F$1,DataOdafim_2!$A43=Data!$A41),INT(Data!$H41/Data!$O$12),0)</f>
        <v>0</v>
      </c>
      <c r="G43" s="66">
        <f>IF(AND(Data!$B41=DataOdafim_2!G$1,DataOdafim_2!$A43=Data!$A41),INT(Data!$H41/Data!$O$12),0)</f>
        <v>0</v>
      </c>
      <c r="H43" s="66">
        <f>IF(AND(Data!$B41=DataOdafim_2!H$1,DataOdafim_2!$A43=Data!$A41),INT(Data!$H41/Data!$O$12),0)</f>
        <v>0</v>
      </c>
      <c r="I43" s="66">
        <f>IF(AND(Data!$B41=DataOdafim_2!I$1,DataOdafim_2!$A43=Data!$A41),INT(Data!$H41/Data!$O$12),0)</f>
        <v>0</v>
      </c>
      <c r="J43" s="66">
        <f>IF(AND(Data!$B41=DataOdafim_2!J$1,DataOdafim_2!$A43=Data!$A41),INT(Data!$H41/Data!$O$12),0)</f>
        <v>0</v>
      </c>
      <c r="K43" s="66">
        <f>IF(AND(Data!$B41=DataOdafim_2!K$1,DataOdafim_2!$A43=Data!$A41),INT(Data!$H41/Data!$O$12),0)</f>
        <v>0</v>
      </c>
      <c r="L43" s="66">
        <f>IF(AND(Data!$B41=DataOdafim_2!L$1,DataOdafim_2!$A43=Data!$A41),INT(Data!$H41/Data!$O$12),0)</f>
        <v>0</v>
      </c>
      <c r="M43" s="66">
        <f>IF(AND(Data!$B41=DataOdafim_2!M$1,DataOdafim_2!$A43=Data!$A41),INT(Data!$H41/Data!$O$12),0)</f>
        <v>0</v>
      </c>
      <c r="N43" s="66">
        <f>IF(AND(Data!$B41=DataOdafim_2!N$1,DataOdafim_2!$A43=Data!$A41),INT(Data!$H41/Data!$O$12),0)</f>
        <v>0</v>
      </c>
      <c r="O43" s="66">
        <f>IF(AND(Data!$B41=DataOdafim_2!O$1,DataOdafim_2!$A43=Data!$A41),INT(Data!$H41/Data!$O$12),0)</f>
        <v>0</v>
      </c>
      <c r="P43" s="66">
        <f>IF(AND(Data!$B41=DataOdafim_2!P$1,DataOdafim_2!$A43=Data!$A41),INT(Data!$H41/Data!$O$12),0)</f>
        <v>0</v>
      </c>
      <c r="Q43" s="66">
        <f>IF(AND(Data!$B41=DataOdafim_2!Q$1,DataOdafim_2!$A43=Data!$A41),INT(Data!$H41/Data!$O$12),0)</f>
        <v>0</v>
      </c>
      <c r="R43" s="66">
        <f>IF(AND(Data!$B41=DataOdafim_2!R$1,DataOdafim_2!$A43=Data!$A41),INT(Data!$H41/Data!$O$12),0)</f>
        <v>0</v>
      </c>
      <c r="S43" s="66">
        <f>IF(AND(Data!$B41=DataOdafim_2!S$1,DataOdafim_2!$A43=Data!$A41),INT(Data!$H41/Data!$O$12),0)</f>
        <v>0</v>
      </c>
      <c r="T43" s="66">
        <f>IF(AND(Data!$B41=DataOdafim_2!T$1,DataOdafim_2!$A43=Data!$A41),INT(Data!$H41/Data!$O$12),0)</f>
        <v>0</v>
      </c>
      <c r="U43" s="66">
        <f>IF(AND(Data!$B41=DataOdafim_2!U$1,DataOdafim_2!$A43=Data!$A41),INT(Data!$H41/Data!$O$12),0)</f>
        <v>0</v>
      </c>
      <c r="V43" s="66">
        <f>IF(AND(Data!$B41=DataOdafim_2!V$1,DataOdafim_2!$A43=Data!$A41),INT(Data!$H41/Data!$O$12),0)</f>
        <v>0</v>
      </c>
      <c r="W43" s="66">
        <f>IF(AND(Data!$B41=DataOdafim_2!W$1,DataOdafim_2!$A43=Data!$A41),INT(Data!$H41/Data!$O$12),0)</f>
        <v>0</v>
      </c>
      <c r="X43" s="66">
        <f>IF(AND(Data!$B41=DataOdafim_2!X$1,DataOdafim_2!$A43=Data!$A41),INT(Data!$H41/Data!$O$12),0)</f>
        <v>0</v>
      </c>
      <c r="Y43" s="66">
        <f>IF(AND(Data!$B41=DataOdafim_2!Y$1,DataOdafim_2!$A43=Data!$A41),INT(Data!$H41/Data!$O$12),0)</f>
        <v>0</v>
      </c>
      <c r="Z43" s="66">
        <f>IF(AND(Data!$B41=DataOdafim_2!Z$1,DataOdafim_2!$A43=Data!$A41),INT(Data!$H41/Data!$O$12),0)</f>
        <v>0</v>
      </c>
      <c r="AA43" s="66">
        <f>IF(AND(Data!$B41=DataOdafim_2!AA$1,DataOdafim_2!$A43=Data!$A41),INT(Data!$H41/Data!$O$12),0)</f>
        <v>0</v>
      </c>
      <c r="AB43" s="66">
        <f>IF(AND(Data!$B41=DataOdafim_2!AB$1,DataOdafim_2!$A43=Data!$A41),INT(Data!$H41/Data!$O$12),0)</f>
        <v>0</v>
      </c>
      <c r="AC43" s="66">
        <f>IF(AND(Data!$B41=DataOdafim_2!AC$1,DataOdafim_2!$A43=Data!$A41),INT(Data!$H41/Data!$O$12),0)</f>
        <v>0</v>
      </c>
      <c r="AD43" s="66">
        <f>IF(AND(Data!$B41=DataOdafim_2!AD$1,DataOdafim_2!$A43=Data!$A41),INT(Data!$H41/Data!$O$12),0)</f>
        <v>0</v>
      </c>
      <c r="AE43" s="66">
        <f>IF(AND(Data!$B41=DataOdafim_2!AE$1,DataOdafim_2!$A43=Data!$A41),INT(Data!$H41/Data!$O$12),0)</f>
        <v>0</v>
      </c>
      <c r="AF43" s="66">
        <f>IF(AND(Data!$B41=DataOdafim_2!AF$1,DataOdafim_2!$A43=Data!$A41),INT(Data!$H41/Data!$O$12),0)</f>
        <v>0</v>
      </c>
      <c r="AG43" s="66">
        <f>IF(AND(Data!$B41=DataOdafim_2!AG$1,DataOdafim_2!$A43=Data!$A41),INT(Data!$H41/Data!$O$12),0)</f>
        <v>0</v>
      </c>
      <c r="AH43" s="66">
        <f>IF(AND(Data!$B41=DataOdafim_2!AH$1,DataOdafim_2!$A43=Data!$A41),INT(Data!$H41/Data!$O$12),0)</f>
        <v>0</v>
      </c>
      <c r="AI43" s="66">
        <f>IF(AND(Data!$B41=DataOdafim_2!AI$1,DataOdafim_2!$A43=Data!$A41),INT(Data!$H41/Data!$O$12),0)</f>
        <v>0</v>
      </c>
      <c r="AJ43" s="66">
        <f>IF(AND(Data!$B41=DataOdafim_2!AJ$1,DataOdafim_2!$A43=Data!$A41),INT(Data!$H41/Data!$O$12),0)</f>
        <v>0</v>
      </c>
      <c r="AK43" s="66">
        <f>IF(AND(Data!$B41=DataOdafim_2!AK$1,DataOdafim_2!$A43=Data!$A41),INT(Data!$H41/Data!$O$12),0)</f>
        <v>0</v>
      </c>
      <c r="AL43" s="66">
        <f>IF(AND(Data!$B41=DataOdafim_2!AL$1,DataOdafim_2!$A43=Data!$A41),INT(Data!$H41/Data!$O$12),0)</f>
        <v>0</v>
      </c>
      <c r="AM43" s="66">
        <f>IF(AND(Data!$B41=DataOdafim_2!AM$1,DataOdafim_2!$A43=Data!$A41),INT(Data!$H41/Data!$O$12),0)</f>
        <v>0</v>
      </c>
      <c r="AN43" s="66">
        <f>IF(AND(Data!$B41=DataOdafim_2!AN$1,DataOdafim_2!$A43=Data!$A41),INT(Data!$H41/Data!$O$12),0)</f>
        <v>0</v>
      </c>
      <c r="AO43" s="66">
        <f>IF(AND(Data!$B41=DataOdafim_2!AO$1,DataOdafim_2!$A43=Data!$A41),INT(Data!$H41/Data!$O$12),0)</f>
        <v>0</v>
      </c>
      <c r="AP43" s="66">
        <f>IF(AND(Data!$B41=DataOdafim_2!AP$1,DataOdafim_2!$A43=Data!$A41),INT(Data!$H41/Data!$O$12),0)</f>
        <v>0</v>
      </c>
      <c r="AQ43" s="66">
        <f>IF(AND(Data!$B41=DataOdafim_2!AQ$1,DataOdafim_2!$A43=Data!$A41),INT(Data!$H41/Data!$O$12),0)</f>
        <v>0</v>
      </c>
      <c r="AR43" s="66">
        <f>IF(AND(Data!$B41=DataOdafim_2!AR$1,DataOdafim_2!$A43=Data!$A41),INT(Data!$H41/Data!$O$12),0)</f>
        <v>0</v>
      </c>
      <c r="AS43" s="66">
        <f>IF(AND(Data!$B41=DataOdafim_2!AS$1,DataOdafim_2!$A43=Data!$A41),INT(Data!$H41/Data!$O$12),0)</f>
        <v>0</v>
      </c>
      <c r="AT43" s="66">
        <f>IF(AND(Data!$B41=DataOdafim_2!AT$1,DataOdafim_2!$A43=Data!$A41),INT(Data!$H41/Data!$O$12),0)</f>
        <v>0</v>
      </c>
      <c r="AU43" s="66">
        <f>IF(AND(Data!$B41=DataOdafim_2!AU$1,DataOdafim_2!$A43=Data!$A41),INT(Data!$H41/Data!$O$12),0)</f>
        <v>0</v>
      </c>
      <c r="AV43" s="66">
        <f>IF(AND(Data!$B41=DataOdafim_2!AV$1,DataOdafim_2!$A43=Data!$A41),INT(Data!$H41/Data!$O$12),0)</f>
        <v>0</v>
      </c>
      <c r="AW43" s="66">
        <f>IF(AND(Data!$B41=DataOdafim_2!AW$1,DataOdafim_2!$A43=Data!$A41),INT(Data!$H41/Data!$O$12),0)</f>
        <v>0</v>
      </c>
      <c r="AX43" s="66">
        <f>IF(AND(Data!$B41=DataOdafim_2!AX$1,DataOdafim_2!$A43=Data!$A41),INT(Data!$H41/Data!$O$12),0)</f>
        <v>0</v>
      </c>
      <c r="AY43" s="66">
        <f>IF(AND(Data!$B41=DataOdafim_2!AY$1,DataOdafim_2!$A43=Data!$A41),INT(Data!$H41/Data!$O$12),0)</f>
        <v>0</v>
      </c>
      <c r="AZ43" s="66">
        <f>IF(AND(Data!$B41=DataOdafim_2!AZ$1,DataOdafim_2!$A43=Data!$A41),INT(Data!$H41/Data!$O$12),0)</f>
        <v>0</v>
      </c>
      <c r="BA43" s="66">
        <f>IF(AND(Data!$B41=DataOdafim_2!BA$1,DataOdafim_2!$A43=Data!$A41),INT(Data!$H41/Data!$O$12),0)</f>
        <v>0</v>
      </c>
      <c r="BB43" s="66">
        <f>IF(AND(Data!$B41=DataOdafim_2!BB$1,DataOdafim_2!$A43=Data!$A41),INT(Data!$H41/Data!$O$12),0)</f>
        <v>0</v>
      </c>
      <c r="BC43" s="66">
        <f>IF(AND(Data!$B41=DataOdafim_2!BC$1,DataOdafim_2!$A43=Data!$A41),INT(Data!$H41/Data!$O$12),0)</f>
        <v>0</v>
      </c>
      <c r="BD43" s="66">
        <f>IF(AND(Data!$B41=DataOdafim_2!BD$1,DataOdafim_2!$A43=Data!$A41),INT(Data!$H41/Data!$O$12),0)</f>
        <v>0</v>
      </c>
      <c r="BE43" s="66">
        <f>IF(AND(Data!$B41=DataOdafim_2!BE$1,DataOdafim_2!$A43=Data!$A41),INT(Data!$H41/Data!$O$12),0)</f>
        <v>0</v>
      </c>
      <c r="BF43" s="66">
        <f>IF(AND(Data!$B41=DataOdafim_2!BF$1,DataOdafim_2!$A43=Data!$A41),INT(Data!$H41/Data!$O$12),0)</f>
        <v>0</v>
      </c>
      <c r="BG43" s="66">
        <f>IF(AND(Data!$B41=DataOdafim_2!BG$1,DataOdafim_2!$A43=Data!$A41),INT(Data!$H41/Data!$O$12),0)</f>
        <v>0</v>
      </c>
      <c r="BH43" s="66">
        <f>IF(AND(Data!$B41=DataOdafim_2!BH$1,DataOdafim_2!$A43=Data!$A41),INT(Data!$H41/Data!$O$12),0)</f>
        <v>0</v>
      </c>
      <c r="BI43" s="66">
        <f>IF(AND(Data!$B41=DataOdafim_2!BI$1,DataOdafim_2!$A43=Data!$A41),INT(Data!$H41/Data!$O$12),0)</f>
        <v>0</v>
      </c>
      <c r="BJ43" s="66">
        <f>IF(AND(Data!$B41=DataOdafim_2!BJ$1,DataOdafim_2!$A43=Data!$A41),INT(Data!$H41/Data!$O$12),0)</f>
        <v>0</v>
      </c>
    </row>
    <row r="44" spans="1:62" ht="15" x14ac:dyDescent="0.25">
      <c r="A44" s="64">
        <v>41</v>
      </c>
      <c r="B44" s="64">
        <f>VLOOKUP(A44,Data!A:E,5,FALSE)</f>
        <v>0</v>
      </c>
      <c r="C44" s="66">
        <f>IF(AND(Data!$B42=DataOdafim_2!C$1,DataOdafim_2!$A44=Data!$A42),INT(Data!$H42/Data!$O$12),0)</f>
        <v>0</v>
      </c>
      <c r="D44" s="66">
        <f>IF(AND(Data!$B42=DataOdafim_2!D$1,DataOdafim_2!$A44=Data!$A42),INT(Data!$H42/Data!$O$12),0)</f>
        <v>0</v>
      </c>
      <c r="E44" s="66">
        <f>IF(AND(Data!$B42=DataOdafim_2!E$1,DataOdafim_2!$A44=Data!$A42),INT(Data!$H42/Data!$O$12),0)</f>
        <v>0</v>
      </c>
      <c r="F44" s="66">
        <f>IF(AND(Data!$B42=DataOdafim_2!F$1,DataOdafim_2!$A44=Data!$A42),INT(Data!$H42/Data!$O$12),0)</f>
        <v>0</v>
      </c>
      <c r="G44" s="66">
        <f>IF(AND(Data!$B42=DataOdafim_2!G$1,DataOdafim_2!$A44=Data!$A42),INT(Data!$H42/Data!$O$12),0)</f>
        <v>0</v>
      </c>
      <c r="H44" s="66">
        <f>IF(AND(Data!$B42=DataOdafim_2!H$1,DataOdafim_2!$A44=Data!$A42),INT(Data!$H42/Data!$O$12),0)</f>
        <v>0</v>
      </c>
      <c r="I44" s="66">
        <f>IF(AND(Data!$B42=DataOdafim_2!I$1,DataOdafim_2!$A44=Data!$A42),INT(Data!$H42/Data!$O$12),0)</f>
        <v>0</v>
      </c>
      <c r="J44" s="66">
        <f>IF(AND(Data!$B42=DataOdafim_2!J$1,DataOdafim_2!$A44=Data!$A42),INT(Data!$H42/Data!$O$12),0)</f>
        <v>0</v>
      </c>
      <c r="K44" s="66">
        <f>IF(AND(Data!$B42=DataOdafim_2!K$1,DataOdafim_2!$A44=Data!$A42),INT(Data!$H42/Data!$O$12),0)</f>
        <v>0</v>
      </c>
      <c r="L44" s="66">
        <f>IF(AND(Data!$B42=DataOdafim_2!L$1,DataOdafim_2!$A44=Data!$A42),INT(Data!$H42/Data!$O$12),0)</f>
        <v>0</v>
      </c>
      <c r="M44" s="66">
        <f>IF(AND(Data!$B42=DataOdafim_2!M$1,DataOdafim_2!$A44=Data!$A42),INT(Data!$H42/Data!$O$12),0)</f>
        <v>0</v>
      </c>
      <c r="N44" s="66">
        <f>IF(AND(Data!$B42=DataOdafim_2!N$1,DataOdafim_2!$A44=Data!$A42),INT(Data!$H42/Data!$O$12),0)</f>
        <v>0</v>
      </c>
      <c r="O44" s="66">
        <f>IF(AND(Data!$B42=DataOdafim_2!O$1,DataOdafim_2!$A44=Data!$A42),INT(Data!$H42/Data!$O$12),0)</f>
        <v>0</v>
      </c>
      <c r="P44" s="66">
        <f>IF(AND(Data!$B42=DataOdafim_2!P$1,DataOdafim_2!$A44=Data!$A42),INT(Data!$H42/Data!$O$12),0)</f>
        <v>0</v>
      </c>
      <c r="Q44" s="66">
        <f>IF(AND(Data!$B42=DataOdafim_2!Q$1,DataOdafim_2!$A44=Data!$A42),INT(Data!$H42/Data!$O$12),0)</f>
        <v>0</v>
      </c>
      <c r="R44" s="66">
        <f>IF(AND(Data!$B42=DataOdafim_2!R$1,DataOdafim_2!$A44=Data!$A42),INT(Data!$H42/Data!$O$12),0)</f>
        <v>0</v>
      </c>
      <c r="S44" s="66">
        <f>IF(AND(Data!$B42=DataOdafim_2!S$1,DataOdafim_2!$A44=Data!$A42),INT(Data!$H42/Data!$O$12),0)</f>
        <v>0</v>
      </c>
      <c r="T44" s="66">
        <f>IF(AND(Data!$B42=DataOdafim_2!T$1,DataOdafim_2!$A44=Data!$A42),INT(Data!$H42/Data!$O$12),0)</f>
        <v>0</v>
      </c>
      <c r="U44" s="66">
        <f>IF(AND(Data!$B42=DataOdafim_2!U$1,DataOdafim_2!$A44=Data!$A42),INT(Data!$H42/Data!$O$12),0)</f>
        <v>0</v>
      </c>
      <c r="V44" s="66">
        <f>IF(AND(Data!$B42=DataOdafim_2!V$1,DataOdafim_2!$A44=Data!$A42),INT(Data!$H42/Data!$O$12),0)</f>
        <v>0</v>
      </c>
      <c r="W44" s="66">
        <f>IF(AND(Data!$B42=DataOdafim_2!W$1,DataOdafim_2!$A44=Data!$A42),INT(Data!$H42/Data!$O$12),0)</f>
        <v>0</v>
      </c>
      <c r="X44" s="66">
        <f>IF(AND(Data!$B42=DataOdafim_2!X$1,DataOdafim_2!$A44=Data!$A42),INT(Data!$H42/Data!$O$12),0)</f>
        <v>0</v>
      </c>
      <c r="Y44" s="66">
        <f>IF(AND(Data!$B42=DataOdafim_2!Y$1,DataOdafim_2!$A44=Data!$A42),INT(Data!$H42/Data!$O$12),0)</f>
        <v>0</v>
      </c>
      <c r="Z44" s="66">
        <f>IF(AND(Data!$B42=DataOdafim_2!Z$1,DataOdafim_2!$A44=Data!$A42),INT(Data!$H42/Data!$O$12),0)</f>
        <v>0</v>
      </c>
      <c r="AA44" s="66">
        <f>IF(AND(Data!$B42=DataOdafim_2!AA$1,DataOdafim_2!$A44=Data!$A42),INT(Data!$H42/Data!$O$12),0)</f>
        <v>0</v>
      </c>
      <c r="AB44" s="66">
        <f>IF(AND(Data!$B42=DataOdafim_2!AB$1,DataOdafim_2!$A44=Data!$A42),INT(Data!$H42/Data!$O$12),0)</f>
        <v>0</v>
      </c>
      <c r="AC44" s="66">
        <f>IF(AND(Data!$B42=DataOdafim_2!AC$1,DataOdafim_2!$A44=Data!$A42),INT(Data!$H42/Data!$O$12),0)</f>
        <v>0</v>
      </c>
      <c r="AD44" s="66">
        <f>IF(AND(Data!$B42=DataOdafim_2!AD$1,DataOdafim_2!$A44=Data!$A42),INT(Data!$H42/Data!$O$12),0)</f>
        <v>0</v>
      </c>
      <c r="AE44" s="66">
        <f>IF(AND(Data!$B42=DataOdafim_2!AE$1,DataOdafim_2!$A44=Data!$A42),INT(Data!$H42/Data!$O$12),0)</f>
        <v>0</v>
      </c>
      <c r="AF44" s="66">
        <f>IF(AND(Data!$B42=DataOdafim_2!AF$1,DataOdafim_2!$A44=Data!$A42),INT(Data!$H42/Data!$O$12),0)</f>
        <v>0</v>
      </c>
      <c r="AG44" s="66">
        <f>IF(AND(Data!$B42=DataOdafim_2!AG$1,DataOdafim_2!$A44=Data!$A42),INT(Data!$H42/Data!$O$12),0)</f>
        <v>0</v>
      </c>
      <c r="AH44" s="66">
        <f>IF(AND(Data!$B42=DataOdafim_2!AH$1,DataOdafim_2!$A44=Data!$A42),INT(Data!$H42/Data!$O$12),0)</f>
        <v>0</v>
      </c>
      <c r="AI44" s="66">
        <f>IF(AND(Data!$B42=DataOdafim_2!AI$1,DataOdafim_2!$A44=Data!$A42),INT(Data!$H42/Data!$O$12),0)</f>
        <v>0</v>
      </c>
      <c r="AJ44" s="66">
        <f>IF(AND(Data!$B42=DataOdafim_2!AJ$1,DataOdafim_2!$A44=Data!$A42),INT(Data!$H42/Data!$O$12),0)</f>
        <v>0</v>
      </c>
      <c r="AK44" s="66">
        <f>IF(AND(Data!$B42=DataOdafim_2!AK$1,DataOdafim_2!$A44=Data!$A42),INT(Data!$H42/Data!$O$12),0)</f>
        <v>0</v>
      </c>
      <c r="AL44" s="66">
        <f>IF(AND(Data!$B42=DataOdafim_2!AL$1,DataOdafim_2!$A44=Data!$A42),INT(Data!$H42/Data!$O$12),0)</f>
        <v>0</v>
      </c>
      <c r="AM44" s="66">
        <f>IF(AND(Data!$B42=DataOdafim_2!AM$1,DataOdafim_2!$A44=Data!$A42),INT(Data!$H42/Data!$O$12),0)</f>
        <v>0</v>
      </c>
      <c r="AN44" s="66">
        <f>IF(AND(Data!$B42=DataOdafim_2!AN$1,DataOdafim_2!$A44=Data!$A42),INT(Data!$H42/Data!$O$12),0)</f>
        <v>0</v>
      </c>
      <c r="AO44" s="66">
        <f>IF(AND(Data!$B42=DataOdafim_2!AO$1,DataOdafim_2!$A44=Data!$A42),INT(Data!$H42/Data!$O$12),0)</f>
        <v>0</v>
      </c>
      <c r="AP44" s="66">
        <f>IF(AND(Data!$B42=DataOdafim_2!AP$1,DataOdafim_2!$A44=Data!$A42),INT(Data!$H42/Data!$O$12),0)</f>
        <v>0</v>
      </c>
      <c r="AQ44" s="66">
        <f>IF(AND(Data!$B42=DataOdafim_2!AQ$1,DataOdafim_2!$A44=Data!$A42),INT(Data!$H42/Data!$O$12),0)</f>
        <v>0</v>
      </c>
      <c r="AR44" s="66">
        <f>IF(AND(Data!$B42=DataOdafim_2!AR$1,DataOdafim_2!$A44=Data!$A42),INT(Data!$H42/Data!$O$12),0)</f>
        <v>0</v>
      </c>
      <c r="AS44" s="66">
        <f>IF(AND(Data!$B42=DataOdafim_2!AS$1,DataOdafim_2!$A44=Data!$A42),INT(Data!$H42/Data!$O$12),0)</f>
        <v>0</v>
      </c>
      <c r="AT44" s="66">
        <f>IF(AND(Data!$B42=DataOdafim_2!AT$1,DataOdafim_2!$A44=Data!$A42),INT(Data!$H42/Data!$O$12),0)</f>
        <v>0</v>
      </c>
      <c r="AU44" s="66">
        <f>IF(AND(Data!$B42=DataOdafim_2!AU$1,DataOdafim_2!$A44=Data!$A42),INT(Data!$H42/Data!$O$12),0)</f>
        <v>0</v>
      </c>
      <c r="AV44" s="66">
        <f>IF(AND(Data!$B42=DataOdafim_2!AV$1,DataOdafim_2!$A44=Data!$A42),INT(Data!$H42/Data!$O$12),0)</f>
        <v>0</v>
      </c>
      <c r="AW44" s="66">
        <f>IF(AND(Data!$B42=DataOdafim_2!AW$1,DataOdafim_2!$A44=Data!$A42),INT(Data!$H42/Data!$O$12),0)</f>
        <v>0</v>
      </c>
      <c r="AX44" s="66">
        <f>IF(AND(Data!$B42=DataOdafim_2!AX$1,DataOdafim_2!$A44=Data!$A42),INT(Data!$H42/Data!$O$12),0)</f>
        <v>0</v>
      </c>
      <c r="AY44" s="66">
        <f>IF(AND(Data!$B42=DataOdafim_2!AY$1,DataOdafim_2!$A44=Data!$A42),INT(Data!$H42/Data!$O$12),0)</f>
        <v>0</v>
      </c>
      <c r="AZ44" s="66">
        <f>IF(AND(Data!$B42=DataOdafim_2!AZ$1,DataOdafim_2!$A44=Data!$A42),INT(Data!$H42/Data!$O$12),0)</f>
        <v>0</v>
      </c>
      <c r="BA44" s="66">
        <f>IF(AND(Data!$B42=DataOdafim_2!BA$1,DataOdafim_2!$A44=Data!$A42),INT(Data!$H42/Data!$O$12),0)</f>
        <v>0</v>
      </c>
      <c r="BB44" s="66">
        <f>IF(AND(Data!$B42=DataOdafim_2!BB$1,DataOdafim_2!$A44=Data!$A42),INT(Data!$H42/Data!$O$12),0)</f>
        <v>0</v>
      </c>
      <c r="BC44" s="66">
        <f>IF(AND(Data!$B42=DataOdafim_2!BC$1,DataOdafim_2!$A44=Data!$A42),INT(Data!$H42/Data!$O$12),0)</f>
        <v>0</v>
      </c>
      <c r="BD44" s="66">
        <f>IF(AND(Data!$B42=DataOdafim_2!BD$1,DataOdafim_2!$A44=Data!$A42),INT(Data!$H42/Data!$O$12),0)</f>
        <v>0</v>
      </c>
      <c r="BE44" s="66">
        <f>IF(AND(Data!$B42=DataOdafim_2!BE$1,DataOdafim_2!$A44=Data!$A42),INT(Data!$H42/Data!$O$12),0)</f>
        <v>0</v>
      </c>
      <c r="BF44" s="66">
        <f>IF(AND(Data!$B42=DataOdafim_2!BF$1,DataOdafim_2!$A44=Data!$A42),INT(Data!$H42/Data!$O$12),0)</f>
        <v>0</v>
      </c>
      <c r="BG44" s="66">
        <f>IF(AND(Data!$B42=DataOdafim_2!BG$1,DataOdafim_2!$A44=Data!$A42),INT(Data!$H42/Data!$O$12),0)</f>
        <v>0</v>
      </c>
      <c r="BH44" s="66">
        <f>IF(AND(Data!$B42=DataOdafim_2!BH$1,DataOdafim_2!$A44=Data!$A42),INT(Data!$H42/Data!$O$12),0)</f>
        <v>0</v>
      </c>
      <c r="BI44" s="66">
        <f>IF(AND(Data!$B42=DataOdafim_2!BI$1,DataOdafim_2!$A44=Data!$A42),INT(Data!$H42/Data!$O$12),0)</f>
        <v>0</v>
      </c>
      <c r="BJ44" s="66">
        <f>IF(AND(Data!$B42=DataOdafim_2!BJ$1,DataOdafim_2!$A44=Data!$A42),INT(Data!$H42/Data!$O$12),0)</f>
        <v>0</v>
      </c>
    </row>
    <row r="45" spans="1:62" ht="15" x14ac:dyDescent="0.25">
      <c r="A45" s="64">
        <v>42</v>
      </c>
      <c r="B45" s="64">
        <f>VLOOKUP(A45,Data!A:E,5,FALSE)</f>
        <v>0</v>
      </c>
      <c r="C45" s="66">
        <f>IF(AND(Data!$B43=DataOdafim_2!C$1,DataOdafim_2!$A45=Data!$A43),INT(Data!$H43/Data!$O$12),0)</f>
        <v>0</v>
      </c>
      <c r="D45" s="66">
        <f>IF(AND(Data!$B43=DataOdafim_2!D$1,DataOdafim_2!$A45=Data!$A43),INT(Data!$H43/Data!$O$12),0)</f>
        <v>0</v>
      </c>
      <c r="E45" s="66">
        <f>IF(AND(Data!$B43=DataOdafim_2!E$1,DataOdafim_2!$A45=Data!$A43),INT(Data!$H43/Data!$O$12),0)</f>
        <v>0</v>
      </c>
      <c r="F45" s="66">
        <f>IF(AND(Data!$B43=DataOdafim_2!F$1,DataOdafim_2!$A45=Data!$A43),INT(Data!$H43/Data!$O$12),0)</f>
        <v>0</v>
      </c>
      <c r="G45" s="66">
        <f>IF(AND(Data!$B43=DataOdafim_2!G$1,DataOdafim_2!$A45=Data!$A43),INT(Data!$H43/Data!$O$12),0)</f>
        <v>0</v>
      </c>
      <c r="H45" s="66">
        <f>IF(AND(Data!$B43=DataOdafim_2!H$1,DataOdafim_2!$A45=Data!$A43),INT(Data!$H43/Data!$O$12),0)</f>
        <v>0</v>
      </c>
      <c r="I45" s="66">
        <f>IF(AND(Data!$B43=DataOdafim_2!I$1,DataOdafim_2!$A45=Data!$A43),INT(Data!$H43/Data!$O$12),0)</f>
        <v>0</v>
      </c>
      <c r="J45" s="66">
        <f>IF(AND(Data!$B43=DataOdafim_2!J$1,DataOdafim_2!$A45=Data!$A43),INT(Data!$H43/Data!$O$12),0)</f>
        <v>0</v>
      </c>
      <c r="K45" s="66">
        <f>IF(AND(Data!$B43=DataOdafim_2!K$1,DataOdafim_2!$A45=Data!$A43),INT(Data!$H43/Data!$O$12),0)</f>
        <v>0</v>
      </c>
      <c r="L45" s="66">
        <f>IF(AND(Data!$B43=DataOdafim_2!L$1,DataOdafim_2!$A45=Data!$A43),INT(Data!$H43/Data!$O$12),0)</f>
        <v>0</v>
      </c>
      <c r="M45" s="66">
        <f>IF(AND(Data!$B43=DataOdafim_2!M$1,DataOdafim_2!$A45=Data!$A43),INT(Data!$H43/Data!$O$12),0)</f>
        <v>0</v>
      </c>
      <c r="N45" s="66">
        <f>IF(AND(Data!$B43=DataOdafim_2!N$1,DataOdafim_2!$A45=Data!$A43),INT(Data!$H43/Data!$O$12),0)</f>
        <v>0</v>
      </c>
      <c r="O45" s="66">
        <f>IF(AND(Data!$B43=DataOdafim_2!O$1,DataOdafim_2!$A45=Data!$A43),INT(Data!$H43/Data!$O$12),0)</f>
        <v>0</v>
      </c>
      <c r="P45" s="66">
        <f>IF(AND(Data!$B43=DataOdafim_2!P$1,DataOdafim_2!$A45=Data!$A43),INT(Data!$H43/Data!$O$12),0)</f>
        <v>0</v>
      </c>
      <c r="Q45" s="66">
        <f>IF(AND(Data!$B43=DataOdafim_2!Q$1,DataOdafim_2!$A45=Data!$A43),INT(Data!$H43/Data!$O$12),0)</f>
        <v>0</v>
      </c>
      <c r="R45" s="66">
        <f>IF(AND(Data!$B43=DataOdafim_2!R$1,DataOdafim_2!$A45=Data!$A43),INT(Data!$H43/Data!$O$12),0)</f>
        <v>0</v>
      </c>
      <c r="S45" s="66">
        <f>IF(AND(Data!$B43=DataOdafim_2!S$1,DataOdafim_2!$A45=Data!$A43),INT(Data!$H43/Data!$O$12),0)</f>
        <v>0</v>
      </c>
      <c r="T45" s="66">
        <f>IF(AND(Data!$B43=DataOdafim_2!T$1,DataOdafim_2!$A45=Data!$A43),INT(Data!$H43/Data!$O$12),0)</f>
        <v>0</v>
      </c>
      <c r="U45" s="66">
        <f>IF(AND(Data!$B43=DataOdafim_2!U$1,DataOdafim_2!$A45=Data!$A43),INT(Data!$H43/Data!$O$12),0)</f>
        <v>0</v>
      </c>
      <c r="V45" s="66">
        <f>IF(AND(Data!$B43=DataOdafim_2!V$1,DataOdafim_2!$A45=Data!$A43),INT(Data!$H43/Data!$O$12),0)</f>
        <v>0</v>
      </c>
      <c r="W45" s="66">
        <f>IF(AND(Data!$B43=DataOdafim_2!W$1,DataOdafim_2!$A45=Data!$A43),INT(Data!$H43/Data!$O$12),0)</f>
        <v>0</v>
      </c>
      <c r="X45" s="66">
        <f>IF(AND(Data!$B43=DataOdafim_2!X$1,DataOdafim_2!$A45=Data!$A43),INT(Data!$H43/Data!$O$12),0)</f>
        <v>0</v>
      </c>
      <c r="Y45" s="66">
        <f>IF(AND(Data!$B43=DataOdafim_2!Y$1,DataOdafim_2!$A45=Data!$A43),INT(Data!$H43/Data!$O$12),0)</f>
        <v>0</v>
      </c>
      <c r="Z45" s="66">
        <f>IF(AND(Data!$B43=DataOdafim_2!Z$1,DataOdafim_2!$A45=Data!$A43),INT(Data!$H43/Data!$O$12),0)</f>
        <v>0</v>
      </c>
      <c r="AA45" s="66">
        <f>IF(AND(Data!$B43=DataOdafim_2!AA$1,DataOdafim_2!$A45=Data!$A43),INT(Data!$H43/Data!$O$12),0)</f>
        <v>0</v>
      </c>
      <c r="AB45" s="66">
        <f>IF(AND(Data!$B43=DataOdafim_2!AB$1,DataOdafim_2!$A45=Data!$A43),INT(Data!$H43/Data!$O$12),0)</f>
        <v>0</v>
      </c>
      <c r="AC45" s="66">
        <f>IF(AND(Data!$B43=DataOdafim_2!AC$1,DataOdafim_2!$A45=Data!$A43),INT(Data!$H43/Data!$O$12),0)</f>
        <v>0</v>
      </c>
      <c r="AD45" s="66">
        <f>IF(AND(Data!$B43=DataOdafim_2!AD$1,DataOdafim_2!$A45=Data!$A43),INT(Data!$H43/Data!$O$12),0)</f>
        <v>0</v>
      </c>
      <c r="AE45" s="66">
        <f>IF(AND(Data!$B43=DataOdafim_2!AE$1,DataOdafim_2!$A45=Data!$A43),INT(Data!$H43/Data!$O$12),0)</f>
        <v>0</v>
      </c>
      <c r="AF45" s="66">
        <f>IF(AND(Data!$B43=DataOdafim_2!AF$1,DataOdafim_2!$A45=Data!$A43),INT(Data!$H43/Data!$O$12),0)</f>
        <v>0</v>
      </c>
      <c r="AG45" s="66">
        <f>IF(AND(Data!$B43=DataOdafim_2!AG$1,DataOdafim_2!$A45=Data!$A43),INT(Data!$H43/Data!$O$12),0)</f>
        <v>0</v>
      </c>
      <c r="AH45" s="66">
        <f>IF(AND(Data!$B43=DataOdafim_2!AH$1,DataOdafim_2!$A45=Data!$A43),INT(Data!$H43/Data!$O$12),0)</f>
        <v>0</v>
      </c>
      <c r="AI45" s="66">
        <f>IF(AND(Data!$B43=DataOdafim_2!AI$1,DataOdafim_2!$A45=Data!$A43),INT(Data!$H43/Data!$O$12),0)</f>
        <v>0</v>
      </c>
      <c r="AJ45" s="66">
        <f>IF(AND(Data!$B43=DataOdafim_2!AJ$1,DataOdafim_2!$A45=Data!$A43),INT(Data!$H43/Data!$O$12),0)</f>
        <v>0</v>
      </c>
      <c r="AK45" s="66">
        <f>IF(AND(Data!$B43=DataOdafim_2!AK$1,DataOdafim_2!$A45=Data!$A43),INT(Data!$H43/Data!$O$12),0)</f>
        <v>0</v>
      </c>
      <c r="AL45" s="66">
        <f>IF(AND(Data!$B43=DataOdafim_2!AL$1,DataOdafim_2!$A45=Data!$A43),INT(Data!$H43/Data!$O$12),0)</f>
        <v>0</v>
      </c>
      <c r="AM45" s="66">
        <f>IF(AND(Data!$B43=DataOdafim_2!AM$1,DataOdafim_2!$A45=Data!$A43),INT(Data!$H43/Data!$O$12),0)</f>
        <v>0</v>
      </c>
      <c r="AN45" s="66">
        <f>IF(AND(Data!$B43=DataOdafim_2!AN$1,DataOdafim_2!$A45=Data!$A43),INT(Data!$H43/Data!$O$12),0)</f>
        <v>0</v>
      </c>
      <c r="AO45" s="66">
        <f>IF(AND(Data!$B43=DataOdafim_2!AO$1,DataOdafim_2!$A45=Data!$A43),INT(Data!$H43/Data!$O$12),0)</f>
        <v>0</v>
      </c>
      <c r="AP45" s="66">
        <f>IF(AND(Data!$B43=DataOdafim_2!AP$1,DataOdafim_2!$A45=Data!$A43),INT(Data!$H43/Data!$O$12),0)</f>
        <v>0</v>
      </c>
      <c r="AQ45" s="66">
        <f>IF(AND(Data!$B43=DataOdafim_2!AQ$1,DataOdafim_2!$A45=Data!$A43),INT(Data!$H43/Data!$O$12),0)</f>
        <v>0</v>
      </c>
      <c r="AR45" s="66">
        <f>IF(AND(Data!$B43=DataOdafim_2!AR$1,DataOdafim_2!$A45=Data!$A43),INT(Data!$H43/Data!$O$12),0)</f>
        <v>0</v>
      </c>
      <c r="AS45" s="66">
        <f>IF(AND(Data!$B43=DataOdafim_2!AS$1,DataOdafim_2!$A45=Data!$A43),INT(Data!$H43/Data!$O$12),0)</f>
        <v>0</v>
      </c>
      <c r="AT45" s="66">
        <f>IF(AND(Data!$B43=DataOdafim_2!AT$1,DataOdafim_2!$A45=Data!$A43),INT(Data!$H43/Data!$O$12),0)</f>
        <v>0</v>
      </c>
      <c r="AU45" s="66">
        <f>IF(AND(Data!$B43=DataOdafim_2!AU$1,DataOdafim_2!$A45=Data!$A43),INT(Data!$H43/Data!$O$12),0)</f>
        <v>0</v>
      </c>
      <c r="AV45" s="66">
        <f>IF(AND(Data!$B43=DataOdafim_2!AV$1,DataOdafim_2!$A45=Data!$A43),INT(Data!$H43/Data!$O$12),0)</f>
        <v>0</v>
      </c>
      <c r="AW45" s="66">
        <f>IF(AND(Data!$B43=DataOdafim_2!AW$1,DataOdafim_2!$A45=Data!$A43),INT(Data!$H43/Data!$O$12),0)</f>
        <v>0</v>
      </c>
      <c r="AX45" s="66">
        <f>IF(AND(Data!$B43=DataOdafim_2!AX$1,DataOdafim_2!$A45=Data!$A43),INT(Data!$H43/Data!$O$12),0)</f>
        <v>0</v>
      </c>
      <c r="AY45" s="66">
        <f>IF(AND(Data!$B43=DataOdafim_2!AY$1,DataOdafim_2!$A45=Data!$A43),INT(Data!$H43/Data!$O$12),0)</f>
        <v>0</v>
      </c>
      <c r="AZ45" s="66">
        <f>IF(AND(Data!$B43=DataOdafim_2!AZ$1,DataOdafim_2!$A45=Data!$A43),INT(Data!$H43/Data!$O$12),0)</f>
        <v>0</v>
      </c>
      <c r="BA45" s="66">
        <f>IF(AND(Data!$B43=DataOdafim_2!BA$1,DataOdafim_2!$A45=Data!$A43),INT(Data!$H43/Data!$O$12),0)</f>
        <v>0</v>
      </c>
      <c r="BB45" s="66">
        <f>IF(AND(Data!$B43=DataOdafim_2!BB$1,DataOdafim_2!$A45=Data!$A43),INT(Data!$H43/Data!$O$12),0)</f>
        <v>0</v>
      </c>
      <c r="BC45" s="66">
        <f>IF(AND(Data!$B43=DataOdafim_2!BC$1,DataOdafim_2!$A45=Data!$A43),INT(Data!$H43/Data!$O$12),0)</f>
        <v>0</v>
      </c>
      <c r="BD45" s="66">
        <f>IF(AND(Data!$B43=DataOdafim_2!BD$1,DataOdafim_2!$A45=Data!$A43),INT(Data!$H43/Data!$O$12),0)</f>
        <v>0</v>
      </c>
      <c r="BE45" s="66">
        <f>IF(AND(Data!$B43=DataOdafim_2!BE$1,DataOdafim_2!$A45=Data!$A43),INT(Data!$H43/Data!$O$12),0)</f>
        <v>0</v>
      </c>
      <c r="BF45" s="66">
        <f>IF(AND(Data!$B43=DataOdafim_2!BF$1,DataOdafim_2!$A45=Data!$A43),INT(Data!$H43/Data!$O$12),0)</f>
        <v>0</v>
      </c>
      <c r="BG45" s="66">
        <f>IF(AND(Data!$B43=DataOdafim_2!BG$1,DataOdafim_2!$A45=Data!$A43),INT(Data!$H43/Data!$O$12),0)</f>
        <v>0</v>
      </c>
      <c r="BH45" s="66">
        <f>IF(AND(Data!$B43=DataOdafim_2!BH$1,DataOdafim_2!$A45=Data!$A43),INT(Data!$H43/Data!$O$12),0)</f>
        <v>0</v>
      </c>
      <c r="BI45" s="66">
        <f>IF(AND(Data!$B43=DataOdafim_2!BI$1,DataOdafim_2!$A45=Data!$A43),INT(Data!$H43/Data!$O$12),0)</f>
        <v>0</v>
      </c>
      <c r="BJ45" s="66">
        <f>IF(AND(Data!$B43=DataOdafim_2!BJ$1,DataOdafim_2!$A45=Data!$A43),INT(Data!$H43/Data!$O$12),0)</f>
        <v>0</v>
      </c>
    </row>
    <row r="46" spans="1:62" ht="15" x14ac:dyDescent="0.25">
      <c r="A46" s="64">
        <v>43</v>
      </c>
      <c r="B46" s="64">
        <f>VLOOKUP(A46,Data!A:E,5,FALSE)</f>
        <v>0</v>
      </c>
      <c r="C46" s="66">
        <f>IF(AND(Data!$B44=DataOdafim_2!C$1,DataOdafim_2!$A46=Data!$A44),INT(Data!$H44/Data!$O$12),0)</f>
        <v>0</v>
      </c>
      <c r="D46" s="66">
        <f>IF(AND(Data!$B44=DataOdafim_2!D$1,DataOdafim_2!$A46=Data!$A44),INT(Data!$H44/Data!$O$12),0)</f>
        <v>0</v>
      </c>
      <c r="E46" s="66">
        <f>IF(AND(Data!$B44=DataOdafim_2!E$1,DataOdafim_2!$A46=Data!$A44),INT(Data!$H44/Data!$O$12),0)</f>
        <v>0</v>
      </c>
      <c r="F46" s="66">
        <f>IF(AND(Data!$B44=DataOdafim_2!F$1,DataOdafim_2!$A46=Data!$A44),INT(Data!$H44/Data!$O$12),0)</f>
        <v>0</v>
      </c>
      <c r="G46" s="66">
        <f>IF(AND(Data!$B44=DataOdafim_2!G$1,DataOdafim_2!$A46=Data!$A44),INT(Data!$H44/Data!$O$12),0)</f>
        <v>0</v>
      </c>
      <c r="H46" s="66">
        <f>IF(AND(Data!$B44=DataOdafim_2!H$1,DataOdafim_2!$A46=Data!$A44),INT(Data!$H44/Data!$O$12),0)</f>
        <v>0</v>
      </c>
      <c r="I46" s="66">
        <f>IF(AND(Data!$B44=DataOdafim_2!I$1,DataOdafim_2!$A46=Data!$A44),INT(Data!$H44/Data!$O$12),0)</f>
        <v>0</v>
      </c>
      <c r="J46" s="66">
        <f>IF(AND(Data!$B44=DataOdafim_2!J$1,DataOdafim_2!$A46=Data!$A44),INT(Data!$H44/Data!$O$12),0)</f>
        <v>0</v>
      </c>
      <c r="K46" s="66">
        <f>IF(AND(Data!$B44=DataOdafim_2!K$1,DataOdafim_2!$A46=Data!$A44),INT(Data!$H44/Data!$O$12),0)</f>
        <v>0</v>
      </c>
      <c r="L46" s="66">
        <f>IF(AND(Data!$B44=DataOdafim_2!L$1,DataOdafim_2!$A46=Data!$A44),INT(Data!$H44/Data!$O$12),0)</f>
        <v>0</v>
      </c>
      <c r="M46" s="66">
        <f>IF(AND(Data!$B44=DataOdafim_2!M$1,DataOdafim_2!$A46=Data!$A44),INT(Data!$H44/Data!$O$12),0)</f>
        <v>0</v>
      </c>
      <c r="N46" s="66">
        <f>IF(AND(Data!$B44=DataOdafim_2!N$1,DataOdafim_2!$A46=Data!$A44),INT(Data!$H44/Data!$O$12),0)</f>
        <v>0</v>
      </c>
      <c r="O46" s="66">
        <f>IF(AND(Data!$B44=DataOdafim_2!O$1,DataOdafim_2!$A46=Data!$A44),INT(Data!$H44/Data!$O$12),0)</f>
        <v>0</v>
      </c>
      <c r="P46" s="66">
        <f>IF(AND(Data!$B44=DataOdafim_2!P$1,DataOdafim_2!$A46=Data!$A44),INT(Data!$H44/Data!$O$12),0)</f>
        <v>0</v>
      </c>
      <c r="Q46" s="66">
        <f>IF(AND(Data!$B44=DataOdafim_2!Q$1,DataOdafim_2!$A46=Data!$A44),INT(Data!$H44/Data!$O$12),0)</f>
        <v>0</v>
      </c>
      <c r="R46" s="66">
        <f>IF(AND(Data!$B44=DataOdafim_2!R$1,DataOdafim_2!$A46=Data!$A44),INT(Data!$H44/Data!$O$12),0)</f>
        <v>0</v>
      </c>
      <c r="S46" s="66">
        <f>IF(AND(Data!$B44=DataOdafim_2!S$1,DataOdafim_2!$A46=Data!$A44),INT(Data!$H44/Data!$O$12),0)</f>
        <v>0</v>
      </c>
      <c r="T46" s="66">
        <f>IF(AND(Data!$B44=DataOdafim_2!T$1,DataOdafim_2!$A46=Data!$A44),INT(Data!$H44/Data!$O$12),0)</f>
        <v>0</v>
      </c>
      <c r="U46" s="66">
        <f>IF(AND(Data!$B44=DataOdafim_2!U$1,DataOdafim_2!$A46=Data!$A44),INT(Data!$H44/Data!$O$12),0)</f>
        <v>0</v>
      </c>
      <c r="V46" s="66">
        <f>IF(AND(Data!$B44=DataOdafim_2!V$1,DataOdafim_2!$A46=Data!$A44),INT(Data!$H44/Data!$O$12),0)</f>
        <v>0</v>
      </c>
      <c r="W46" s="66">
        <f>IF(AND(Data!$B44=DataOdafim_2!W$1,DataOdafim_2!$A46=Data!$A44),INT(Data!$H44/Data!$O$12),0)</f>
        <v>0</v>
      </c>
      <c r="X46" s="66">
        <f>IF(AND(Data!$B44=DataOdafim_2!X$1,DataOdafim_2!$A46=Data!$A44),INT(Data!$H44/Data!$O$12),0)</f>
        <v>0</v>
      </c>
      <c r="Y46" s="66">
        <f>IF(AND(Data!$B44=DataOdafim_2!Y$1,DataOdafim_2!$A46=Data!$A44),INT(Data!$H44/Data!$O$12),0)</f>
        <v>0</v>
      </c>
      <c r="Z46" s="66">
        <f>IF(AND(Data!$B44=DataOdafim_2!Z$1,DataOdafim_2!$A46=Data!$A44),INT(Data!$H44/Data!$O$12),0)</f>
        <v>0</v>
      </c>
      <c r="AA46" s="66">
        <f>IF(AND(Data!$B44=DataOdafim_2!AA$1,DataOdafim_2!$A46=Data!$A44),INT(Data!$H44/Data!$O$12),0)</f>
        <v>0</v>
      </c>
      <c r="AB46" s="66">
        <f>IF(AND(Data!$B44=DataOdafim_2!AB$1,DataOdafim_2!$A46=Data!$A44),INT(Data!$H44/Data!$O$12),0)</f>
        <v>0</v>
      </c>
      <c r="AC46" s="66">
        <f>IF(AND(Data!$B44=DataOdafim_2!AC$1,DataOdafim_2!$A46=Data!$A44),INT(Data!$H44/Data!$O$12),0)</f>
        <v>0</v>
      </c>
      <c r="AD46" s="66">
        <f>IF(AND(Data!$B44=DataOdafim_2!AD$1,DataOdafim_2!$A46=Data!$A44),INT(Data!$H44/Data!$O$12),0)</f>
        <v>0</v>
      </c>
      <c r="AE46" s="66">
        <f>IF(AND(Data!$B44=DataOdafim_2!AE$1,DataOdafim_2!$A46=Data!$A44),INT(Data!$H44/Data!$O$12),0)</f>
        <v>0</v>
      </c>
      <c r="AF46" s="66">
        <f>IF(AND(Data!$B44=DataOdafim_2!AF$1,DataOdafim_2!$A46=Data!$A44),INT(Data!$H44/Data!$O$12),0)</f>
        <v>0</v>
      </c>
      <c r="AG46" s="66">
        <f>IF(AND(Data!$B44=DataOdafim_2!AG$1,DataOdafim_2!$A46=Data!$A44),INT(Data!$H44/Data!$O$12),0)</f>
        <v>0</v>
      </c>
      <c r="AH46" s="66">
        <f>IF(AND(Data!$B44=DataOdafim_2!AH$1,DataOdafim_2!$A46=Data!$A44),INT(Data!$H44/Data!$O$12),0)</f>
        <v>0</v>
      </c>
      <c r="AI46" s="66">
        <f>IF(AND(Data!$B44=DataOdafim_2!AI$1,DataOdafim_2!$A46=Data!$A44),INT(Data!$H44/Data!$O$12),0)</f>
        <v>0</v>
      </c>
      <c r="AJ46" s="66">
        <f>IF(AND(Data!$B44=DataOdafim_2!AJ$1,DataOdafim_2!$A46=Data!$A44),INT(Data!$H44/Data!$O$12),0)</f>
        <v>0</v>
      </c>
      <c r="AK46" s="66">
        <f>IF(AND(Data!$B44=DataOdafim_2!AK$1,DataOdafim_2!$A46=Data!$A44),INT(Data!$H44/Data!$O$12),0)</f>
        <v>0</v>
      </c>
      <c r="AL46" s="66">
        <f>IF(AND(Data!$B44=DataOdafim_2!AL$1,DataOdafim_2!$A46=Data!$A44),INT(Data!$H44/Data!$O$12),0)</f>
        <v>0</v>
      </c>
      <c r="AM46" s="66">
        <f>IF(AND(Data!$B44=DataOdafim_2!AM$1,DataOdafim_2!$A46=Data!$A44),INT(Data!$H44/Data!$O$12),0)</f>
        <v>0</v>
      </c>
      <c r="AN46" s="66">
        <f>IF(AND(Data!$B44=DataOdafim_2!AN$1,DataOdafim_2!$A46=Data!$A44),INT(Data!$H44/Data!$O$12),0)</f>
        <v>0</v>
      </c>
      <c r="AO46" s="66">
        <f>IF(AND(Data!$B44=DataOdafim_2!AO$1,DataOdafim_2!$A46=Data!$A44),INT(Data!$H44/Data!$O$12),0)</f>
        <v>0</v>
      </c>
      <c r="AP46" s="66">
        <f>IF(AND(Data!$B44=DataOdafim_2!AP$1,DataOdafim_2!$A46=Data!$A44),INT(Data!$H44/Data!$O$12),0)</f>
        <v>0</v>
      </c>
      <c r="AQ46" s="66">
        <f>IF(AND(Data!$B44=DataOdafim_2!AQ$1,DataOdafim_2!$A46=Data!$A44),INT(Data!$H44/Data!$O$12),0)</f>
        <v>0</v>
      </c>
      <c r="AR46" s="66">
        <f>IF(AND(Data!$B44=DataOdafim_2!AR$1,DataOdafim_2!$A46=Data!$A44),INT(Data!$H44/Data!$O$12),0)</f>
        <v>0</v>
      </c>
      <c r="AS46" s="66">
        <f>IF(AND(Data!$B44=DataOdafim_2!AS$1,DataOdafim_2!$A46=Data!$A44),INT(Data!$H44/Data!$O$12),0)</f>
        <v>0</v>
      </c>
      <c r="AT46" s="66">
        <f>IF(AND(Data!$B44=DataOdafim_2!AT$1,DataOdafim_2!$A46=Data!$A44),INT(Data!$H44/Data!$O$12),0)</f>
        <v>0</v>
      </c>
      <c r="AU46" s="66">
        <f>IF(AND(Data!$B44=DataOdafim_2!AU$1,DataOdafim_2!$A46=Data!$A44),INT(Data!$H44/Data!$O$12),0)</f>
        <v>0</v>
      </c>
      <c r="AV46" s="66">
        <f>IF(AND(Data!$B44=DataOdafim_2!AV$1,DataOdafim_2!$A46=Data!$A44),INT(Data!$H44/Data!$O$12),0)</f>
        <v>0</v>
      </c>
      <c r="AW46" s="66">
        <f>IF(AND(Data!$B44=DataOdafim_2!AW$1,DataOdafim_2!$A46=Data!$A44),INT(Data!$H44/Data!$O$12),0)</f>
        <v>0</v>
      </c>
      <c r="AX46" s="66">
        <f>IF(AND(Data!$B44=DataOdafim_2!AX$1,DataOdafim_2!$A46=Data!$A44),INT(Data!$H44/Data!$O$12),0)</f>
        <v>0</v>
      </c>
      <c r="AY46" s="66">
        <f>IF(AND(Data!$B44=DataOdafim_2!AY$1,DataOdafim_2!$A46=Data!$A44),INT(Data!$H44/Data!$O$12),0)</f>
        <v>0</v>
      </c>
      <c r="AZ46" s="66">
        <f>IF(AND(Data!$B44=DataOdafim_2!AZ$1,DataOdafim_2!$A46=Data!$A44),INT(Data!$H44/Data!$O$12),0)</f>
        <v>0</v>
      </c>
      <c r="BA46" s="66">
        <f>IF(AND(Data!$B44=DataOdafim_2!BA$1,DataOdafim_2!$A46=Data!$A44),INT(Data!$H44/Data!$O$12),0)</f>
        <v>0</v>
      </c>
      <c r="BB46" s="66">
        <f>IF(AND(Data!$B44=DataOdafim_2!BB$1,DataOdafim_2!$A46=Data!$A44),INT(Data!$H44/Data!$O$12),0)</f>
        <v>0</v>
      </c>
      <c r="BC46" s="66">
        <f>IF(AND(Data!$B44=DataOdafim_2!BC$1,DataOdafim_2!$A46=Data!$A44),INT(Data!$H44/Data!$O$12),0)</f>
        <v>0</v>
      </c>
      <c r="BD46" s="66">
        <f>IF(AND(Data!$B44=DataOdafim_2!BD$1,DataOdafim_2!$A46=Data!$A44),INT(Data!$H44/Data!$O$12),0)</f>
        <v>0</v>
      </c>
      <c r="BE46" s="66">
        <f>IF(AND(Data!$B44=DataOdafim_2!BE$1,DataOdafim_2!$A46=Data!$A44),INT(Data!$H44/Data!$O$12),0)</f>
        <v>0</v>
      </c>
      <c r="BF46" s="66">
        <f>IF(AND(Data!$B44=DataOdafim_2!BF$1,DataOdafim_2!$A46=Data!$A44),INT(Data!$H44/Data!$O$12),0)</f>
        <v>0</v>
      </c>
      <c r="BG46" s="66">
        <f>IF(AND(Data!$B44=DataOdafim_2!BG$1,DataOdafim_2!$A46=Data!$A44),INT(Data!$H44/Data!$O$12),0)</f>
        <v>0</v>
      </c>
      <c r="BH46" s="66">
        <f>IF(AND(Data!$B44=DataOdafim_2!BH$1,DataOdafim_2!$A46=Data!$A44),INT(Data!$H44/Data!$O$12),0)</f>
        <v>0</v>
      </c>
      <c r="BI46" s="66">
        <f>IF(AND(Data!$B44=DataOdafim_2!BI$1,DataOdafim_2!$A46=Data!$A44),INT(Data!$H44/Data!$O$12),0)</f>
        <v>0</v>
      </c>
      <c r="BJ46" s="66">
        <f>IF(AND(Data!$B44=DataOdafim_2!BJ$1,DataOdafim_2!$A46=Data!$A44),INT(Data!$H44/Data!$O$12),0)</f>
        <v>0</v>
      </c>
    </row>
    <row r="47" spans="1:62" ht="15" x14ac:dyDescent="0.25">
      <c r="A47" s="64">
        <v>44</v>
      </c>
      <c r="B47" s="64">
        <f>VLOOKUP(A47,Data!A:E,5,FALSE)</f>
        <v>0</v>
      </c>
      <c r="C47" s="66">
        <f>IF(AND(Data!$B45=DataOdafim_2!C$1,DataOdafim_2!$A47=Data!$A45),INT(Data!$H45/Data!$O$12),0)</f>
        <v>0</v>
      </c>
      <c r="D47" s="66">
        <f>IF(AND(Data!$B45=DataOdafim_2!D$1,DataOdafim_2!$A47=Data!$A45),INT(Data!$H45/Data!$O$12),0)</f>
        <v>0</v>
      </c>
      <c r="E47" s="66">
        <f>IF(AND(Data!$B45=DataOdafim_2!E$1,DataOdafim_2!$A47=Data!$A45),INT(Data!$H45/Data!$O$12),0)</f>
        <v>0</v>
      </c>
      <c r="F47" s="66">
        <f>IF(AND(Data!$B45=DataOdafim_2!F$1,DataOdafim_2!$A47=Data!$A45),INT(Data!$H45/Data!$O$12),0)</f>
        <v>0</v>
      </c>
      <c r="G47" s="66">
        <f>IF(AND(Data!$B45=DataOdafim_2!G$1,DataOdafim_2!$A47=Data!$A45),INT(Data!$H45/Data!$O$12),0)</f>
        <v>0</v>
      </c>
      <c r="H47" s="66">
        <f>IF(AND(Data!$B45=DataOdafim_2!H$1,DataOdafim_2!$A47=Data!$A45),INT(Data!$H45/Data!$O$12),0)</f>
        <v>0</v>
      </c>
      <c r="I47" s="66">
        <f>IF(AND(Data!$B45=DataOdafim_2!I$1,DataOdafim_2!$A47=Data!$A45),INT(Data!$H45/Data!$O$12),0)</f>
        <v>0</v>
      </c>
      <c r="J47" s="66">
        <f>IF(AND(Data!$B45=DataOdafim_2!J$1,DataOdafim_2!$A47=Data!$A45),INT(Data!$H45/Data!$O$12),0)</f>
        <v>0</v>
      </c>
      <c r="K47" s="66">
        <f>IF(AND(Data!$B45=DataOdafim_2!K$1,DataOdafim_2!$A47=Data!$A45),INT(Data!$H45/Data!$O$12),0)</f>
        <v>0</v>
      </c>
      <c r="L47" s="66">
        <f>IF(AND(Data!$B45=DataOdafim_2!L$1,DataOdafim_2!$A47=Data!$A45),INT(Data!$H45/Data!$O$12),0)</f>
        <v>0</v>
      </c>
      <c r="M47" s="66">
        <f>IF(AND(Data!$B45=DataOdafim_2!M$1,DataOdafim_2!$A47=Data!$A45),INT(Data!$H45/Data!$O$12),0)</f>
        <v>0</v>
      </c>
      <c r="N47" s="66">
        <f>IF(AND(Data!$B45=DataOdafim_2!N$1,DataOdafim_2!$A47=Data!$A45),INT(Data!$H45/Data!$O$12),0)</f>
        <v>0</v>
      </c>
      <c r="O47" s="66">
        <f>IF(AND(Data!$B45=DataOdafim_2!O$1,DataOdafim_2!$A47=Data!$A45),INT(Data!$H45/Data!$O$12),0)</f>
        <v>0</v>
      </c>
      <c r="P47" s="66">
        <f>IF(AND(Data!$B45=DataOdafim_2!P$1,DataOdafim_2!$A47=Data!$A45),INT(Data!$H45/Data!$O$12),0)</f>
        <v>0</v>
      </c>
      <c r="Q47" s="66">
        <f>IF(AND(Data!$B45=DataOdafim_2!Q$1,DataOdafim_2!$A47=Data!$A45),INT(Data!$H45/Data!$O$12),0)</f>
        <v>0</v>
      </c>
      <c r="R47" s="66">
        <f>IF(AND(Data!$B45=DataOdafim_2!R$1,DataOdafim_2!$A47=Data!$A45),INT(Data!$H45/Data!$O$12),0)</f>
        <v>0</v>
      </c>
      <c r="S47" s="66">
        <f>IF(AND(Data!$B45=DataOdafim_2!S$1,DataOdafim_2!$A47=Data!$A45),INT(Data!$H45/Data!$O$12),0)</f>
        <v>0</v>
      </c>
      <c r="T47" s="66">
        <f>IF(AND(Data!$B45=DataOdafim_2!T$1,DataOdafim_2!$A47=Data!$A45),INT(Data!$H45/Data!$O$12),0)</f>
        <v>0</v>
      </c>
      <c r="U47" s="66">
        <f>IF(AND(Data!$B45=DataOdafim_2!U$1,DataOdafim_2!$A47=Data!$A45),INT(Data!$H45/Data!$O$12),0)</f>
        <v>0</v>
      </c>
      <c r="V47" s="66">
        <f>IF(AND(Data!$B45=DataOdafim_2!V$1,DataOdafim_2!$A47=Data!$A45),INT(Data!$H45/Data!$O$12),0)</f>
        <v>0</v>
      </c>
      <c r="W47" s="66">
        <f>IF(AND(Data!$B45=DataOdafim_2!W$1,DataOdafim_2!$A47=Data!$A45),INT(Data!$H45/Data!$O$12),0)</f>
        <v>0</v>
      </c>
      <c r="X47" s="66">
        <f>IF(AND(Data!$B45=DataOdafim_2!X$1,DataOdafim_2!$A47=Data!$A45),INT(Data!$H45/Data!$O$12),0)</f>
        <v>0</v>
      </c>
      <c r="Y47" s="66">
        <f>IF(AND(Data!$B45=DataOdafim_2!Y$1,DataOdafim_2!$A47=Data!$A45),INT(Data!$H45/Data!$O$12),0)</f>
        <v>0</v>
      </c>
      <c r="Z47" s="66">
        <f>IF(AND(Data!$B45=DataOdafim_2!Z$1,DataOdafim_2!$A47=Data!$A45),INT(Data!$H45/Data!$O$12),0)</f>
        <v>0</v>
      </c>
      <c r="AA47" s="66">
        <f>IF(AND(Data!$B45=DataOdafim_2!AA$1,DataOdafim_2!$A47=Data!$A45),INT(Data!$H45/Data!$O$12),0)</f>
        <v>0</v>
      </c>
      <c r="AB47" s="66">
        <f>IF(AND(Data!$B45=DataOdafim_2!AB$1,DataOdafim_2!$A47=Data!$A45),INT(Data!$H45/Data!$O$12),0)</f>
        <v>0</v>
      </c>
      <c r="AC47" s="66">
        <f>IF(AND(Data!$B45=DataOdafim_2!AC$1,DataOdafim_2!$A47=Data!$A45),INT(Data!$H45/Data!$O$12),0)</f>
        <v>0</v>
      </c>
      <c r="AD47" s="66">
        <f>IF(AND(Data!$B45=DataOdafim_2!AD$1,DataOdafim_2!$A47=Data!$A45),INT(Data!$H45/Data!$O$12),0)</f>
        <v>0</v>
      </c>
      <c r="AE47" s="66">
        <f>IF(AND(Data!$B45=DataOdafim_2!AE$1,DataOdafim_2!$A47=Data!$A45),INT(Data!$H45/Data!$O$12),0)</f>
        <v>0</v>
      </c>
      <c r="AF47" s="66">
        <f>IF(AND(Data!$B45=DataOdafim_2!AF$1,DataOdafim_2!$A47=Data!$A45),INT(Data!$H45/Data!$O$12),0)</f>
        <v>0</v>
      </c>
      <c r="AG47" s="66">
        <f>IF(AND(Data!$B45=DataOdafim_2!AG$1,DataOdafim_2!$A47=Data!$A45),INT(Data!$H45/Data!$O$12),0)</f>
        <v>0</v>
      </c>
      <c r="AH47" s="66">
        <f>IF(AND(Data!$B45=DataOdafim_2!AH$1,DataOdafim_2!$A47=Data!$A45),INT(Data!$H45/Data!$O$12),0)</f>
        <v>0</v>
      </c>
      <c r="AI47" s="66">
        <f>IF(AND(Data!$B45=DataOdafim_2!AI$1,DataOdafim_2!$A47=Data!$A45),INT(Data!$H45/Data!$O$12),0)</f>
        <v>0</v>
      </c>
      <c r="AJ47" s="66">
        <f>IF(AND(Data!$B45=DataOdafim_2!AJ$1,DataOdafim_2!$A47=Data!$A45),INT(Data!$H45/Data!$O$12),0)</f>
        <v>0</v>
      </c>
      <c r="AK47" s="66">
        <f>IF(AND(Data!$B45=DataOdafim_2!AK$1,DataOdafim_2!$A47=Data!$A45),INT(Data!$H45/Data!$O$12),0)</f>
        <v>0</v>
      </c>
      <c r="AL47" s="66">
        <f>IF(AND(Data!$B45=DataOdafim_2!AL$1,DataOdafim_2!$A47=Data!$A45),INT(Data!$H45/Data!$O$12),0)</f>
        <v>0</v>
      </c>
      <c r="AM47" s="66">
        <f>IF(AND(Data!$B45=DataOdafim_2!AM$1,DataOdafim_2!$A47=Data!$A45),INT(Data!$H45/Data!$O$12),0)</f>
        <v>0</v>
      </c>
      <c r="AN47" s="66">
        <f>IF(AND(Data!$B45=DataOdafim_2!AN$1,DataOdafim_2!$A47=Data!$A45),INT(Data!$H45/Data!$O$12),0)</f>
        <v>0</v>
      </c>
      <c r="AO47" s="66">
        <f>IF(AND(Data!$B45=DataOdafim_2!AO$1,DataOdafim_2!$A47=Data!$A45),INT(Data!$H45/Data!$O$12),0)</f>
        <v>0</v>
      </c>
      <c r="AP47" s="66">
        <f>IF(AND(Data!$B45=DataOdafim_2!AP$1,DataOdafim_2!$A47=Data!$A45),INT(Data!$H45/Data!$O$12),0)</f>
        <v>0</v>
      </c>
      <c r="AQ47" s="66">
        <f>IF(AND(Data!$B45=DataOdafim_2!AQ$1,DataOdafim_2!$A47=Data!$A45),INT(Data!$H45/Data!$O$12),0)</f>
        <v>0</v>
      </c>
      <c r="AR47" s="66">
        <f>IF(AND(Data!$B45=DataOdafim_2!AR$1,DataOdafim_2!$A47=Data!$A45),INT(Data!$H45/Data!$O$12),0)</f>
        <v>0</v>
      </c>
      <c r="AS47" s="66">
        <f>IF(AND(Data!$B45=DataOdafim_2!AS$1,DataOdafim_2!$A47=Data!$A45),INT(Data!$H45/Data!$O$12),0)</f>
        <v>0</v>
      </c>
      <c r="AT47" s="66">
        <f>IF(AND(Data!$B45=DataOdafim_2!AT$1,DataOdafim_2!$A47=Data!$A45),INT(Data!$H45/Data!$O$12),0)</f>
        <v>0</v>
      </c>
      <c r="AU47" s="66">
        <f>IF(AND(Data!$B45=DataOdafim_2!AU$1,DataOdafim_2!$A47=Data!$A45),INT(Data!$H45/Data!$O$12),0)</f>
        <v>0</v>
      </c>
      <c r="AV47" s="66">
        <f>IF(AND(Data!$B45=DataOdafim_2!AV$1,DataOdafim_2!$A47=Data!$A45),INT(Data!$H45/Data!$O$12),0)</f>
        <v>0</v>
      </c>
      <c r="AW47" s="66">
        <f>IF(AND(Data!$B45=DataOdafim_2!AW$1,DataOdafim_2!$A47=Data!$A45),INT(Data!$H45/Data!$O$12),0)</f>
        <v>0</v>
      </c>
      <c r="AX47" s="66">
        <f>IF(AND(Data!$B45=DataOdafim_2!AX$1,DataOdafim_2!$A47=Data!$A45),INT(Data!$H45/Data!$O$12),0)</f>
        <v>0</v>
      </c>
      <c r="AY47" s="66">
        <f>IF(AND(Data!$B45=DataOdafim_2!AY$1,DataOdafim_2!$A47=Data!$A45),INT(Data!$H45/Data!$O$12),0)</f>
        <v>0</v>
      </c>
      <c r="AZ47" s="66">
        <f>IF(AND(Data!$B45=DataOdafim_2!AZ$1,DataOdafim_2!$A47=Data!$A45),INT(Data!$H45/Data!$O$12),0)</f>
        <v>0</v>
      </c>
      <c r="BA47" s="66">
        <f>IF(AND(Data!$B45=DataOdafim_2!BA$1,DataOdafim_2!$A47=Data!$A45),INT(Data!$H45/Data!$O$12),0)</f>
        <v>0</v>
      </c>
      <c r="BB47" s="66">
        <f>IF(AND(Data!$B45=DataOdafim_2!BB$1,DataOdafim_2!$A47=Data!$A45),INT(Data!$H45/Data!$O$12),0)</f>
        <v>0</v>
      </c>
      <c r="BC47" s="66">
        <f>IF(AND(Data!$B45=DataOdafim_2!BC$1,DataOdafim_2!$A47=Data!$A45),INT(Data!$H45/Data!$O$12),0)</f>
        <v>0</v>
      </c>
      <c r="BD47" s="66">
        <f>IF(AND(Data!$B45=DataOdafim_2!BD$1,DataOdafim_2!$A47=Data!$A45),INT(Data!$H45/Data!$O$12),0)</f>
        <v>0</v>
      </c>
      <c r="BE47" s="66">
        <f>IF(AND(Data!$B45=DataOdafim_2!BE$1,DataOdafim_2!$A47=Data!$A45),INT(Data!$H45/Data!$O$12),0)</f>
        <v>0</v>
      </c>
      <c r="BF47" s="66">
        <f>IF(AND(Data!$B45=DataOdafim_2!BF$1,DataOdafim_2!$A47=Data!$A45),INT(Data!$H45/Data!$O$12),0)</f>
        <v>0</v>
      </c>
      <c r="BG47" s="66">
        <f>IF(AND(Data!$B45=DataOdafim_2!BG$1,DataOdafim_2!$A47=Data!$A45),INT(Data!$H45/Data!$O$12),0)</f>
        <v>0</v>
      </c>
      <c r="BH47" s="66">
        <f>IF(AND(Data!$B45=DataOdafim_2!BH$1,DataOdafim_2!$A47=Data!$A45),INT(Data!$H45/Data!$O$12),0)</f>
        <v>0</v>
      </c>
      <c r="BI47" s="66">
        <f>IF(AND(Data!$B45=DataOdafim_2!BI$1,DataOdafim_2!$A47=Data!$A45),INT(Data!$H45/Data!$O$12),0)</f>
        <v>0</v>
      </c>
      <c r="BJ47" s="66">
        <f>IF(AND(Data!$B45=DataOdafim_2!BJ$1,DataOdafim_2!$A47=Data!$A45),INT(Data!$H45/Data!$O$12),0)</f>
        <v>0</v>
      </c>
    </row>
    <row r="48" spans="1:62" ht="15" x14ac:dyDescent="0.25">
      <c r="A48" s="64">
        <v>45</v>
      </c>
      <c r="B48" s="64">
        <f>VLOOKUP(A48,Data!A:E,5,FALSE)</f>
        <v>0</v>
      </c>
      <c r="C48" s="66">
        <f>IF(AND(Data!$B46=DataOdafim_2!C$1,DataOdafim_2!$A48=Data!$A46),INT(Data!$H46/Data!$O$12),0)</f>
        <v>0</v>
      </c>
      <c r="D48" s="66">
        <f>IF(AND(Data!$B46=DataOdafim_2!D$1,DataOdafim_2!$A48=Data!$A46),INT(Data!$H46/Data!$O$12),0)</f>
        <v>0</v>
      </c>
      <c r="E48" s="66">
        <f>IF(AND(Data!$B46=DataOdafim_2!E$1,DataOdafim_2!$A48=Data!$A46),INT(Data!$H46/Data!$O$12),0)</f>
        <v>0</v>
      </c>
      <c r="F48" s="66">
        <f>IF(AND(Data!$B46=DataOdafim_2!F$1,DataOdafim_2!$A48=Data!$A46),INT(Data!$H46/Data!$O$12),0)</f>
        <v>0</v>
      </c>
      <c r="G48" s="66">
        <f>IF(AND(Data!$B46=DataOdafim_2!G$1,DataOdafim_2!$A48=Data!$A46),INT(Data!$H46/Data!$O$12),0)</f>
        <v>0</v>
      </c>
      <c r="H48" s="66">
        <f>IF(AND(Data!$B46=DataOdafim_2!H$1,DataOdafim_2!$A48=Data!$A46),INT(Data!$H46/Data!$O$12),0)</f>
        <v>0</v>
      </c>
      <c r="I48" s="66">
        <f>IF(AND(Data!$B46=DataOdafim_2!I$1,DataOdafim_2!$A48=Data!$A46),INT(Data!$H46/Data!$O$12),0)</f>
        <v>0</v>
      </c>
      <c r="J48" s="66">
        <f>IF(AND(Data!$B46=DataOdafim_2!J$1,DataOdafim_2!$A48=Data!$A46),INT(Data!$H46/Data!$O$12),0)</f>
        <v>0</v>
      </c>
      <c r="K48" s="66">
        <f>IF(AND(Data!$B46=DataOdafim_2!K$1,DataOdafim_2!$A48=Data!$A46),INT(Data!$H46/Data!$O$12),0)</f>
        <v>0</v>
      </c>
      <c r="L48" s="66">
        <f>IF(AND(Data!$B46=DataOdafim_2!L$1,DataOdafim_2!$A48=Data!$A46),INT(Data!$H46/Data!$O$12),0)</f>
        <v>0</v>
      </c>
      <c r="M48" s="66">
        <f>IF(AND(Data!$B46=DataOdafim_2!M$1,DataOdafim_2!$A48=Data!$A46),INT(Data!$H46/Data!$O$12),0)</f>
        <v>0</v>
      </c>
      <c r="N48" s="66">
        <f>IF(AND(Data!$B46=DataOdafim_2!N$1,DataOdafim_2!$A48=Data!$A46),INT(Data!$H46/Data!$O$12),0)</f>
        <v>0</v>
      </c>
      <c r="O48" s="66">
        <f>IF(AND(Data!$B46=DataOdafim_2!O$1,DataOdafim_2!$A48=Data!$A46),INT(Data!$H46/Data!$O$12),0)</f>
        <v>0</v>
      </c>
      <c r="P48" s="66">
        <f>IF(AND(Data!$B46=DataOdafim_2!P$1,DataOdafim_2!$A48=Data!$A46),INT(Data!$H46/Data!$O$12),0)</f>
        <v>0</v>
      </c>
      <c r="Q48" s="66">
        <f>IF(AND(Data!$B46=DataOdafim_2!Q$1,DataOdafim_2!$A48=Data!$A46),INT(Data!$H46/Data!$O$12),0)</f>
        <v>0</v>
      </c>
      <c r="R48" s="66">
        <f>IF(AND(Data!$B46=DataOdafim_2!R$1,DataOdafim_2!$A48=Data!$A46),INT(Data!$H46/Data!$O$12),0)</f>
        <v>0</v>
      </c>
      <c r="S48" s="66">
        <f>IF(AND(Data!$B46=DataOdafim_2!S$1,DataOdafim_2!$A48=Data!$A46),INT(Data!$H46/Data!$O$12),0)</f>
        <v>0</v>
      </c>
      <c r="T48" s="66">
        <f>IF(AND(Data!$B46=DataOdafim_2!T$1,DataOdafim_2!$A48=Data!$A46),INT(Data!$H46/Data!$O$12),0)</f>
        <v>0</v>
      </c>
      <c r="U48" s="66">
        <f>IF(AND(Data!$B46=DataOdafim_2!U$1,DataOdafim_2!$A48=Data!$A46),INT(Data!$H46/Data!$O$12),0)</f>
        <v>0</v>
      </c>
      <c r="V48" s="66">
        <f>IF(AND(Data!$B46=DataOdafim_2!V$1,DataOdafim_2!$A48=Data!$A46),INT(Data!$H46/Data!$O$12),0)</f>
        <v>0</v>
      </c>
      <c r="W48" s="66">
        <f>IF(AND(Data!$B46=DataOdafim_2!W$1,DataOdafim_2!$A48=Data!$A46),INT(Data!$H46/Data!$O$12),0)</f>
        <v>0</v>
      </c>
      <c r="X48" s="66">
        <f>IF(AND(Data!$B46=DataOdafim_2!X$1,DataOdafim_2!$A48=Data!$A46),INT(Data!$H46/Data!$O$12),0)</f>
        <v>0</v>
      </c>
      <c r="Y48" s="66">
        <f>IF(AND(Data!$B46=DataOdafim_2!Y$1,DataOdafim_2!$A48=Data!$A46),INT(Data!$H46/Data!$O$12),0)</f>
        <v>0</v>
      </c>
      <c r="Z48" s="66">
        <f>IF(AND(Data!$B46=DataOdafim_2!Z$1,DataOdafim_2!$A48=Data!$A46),INT(Data!$H46/Data!$O$12),0)</f>
        <v>0</v>
      </c>
      <c r="AA48" s="66">
        <f>IF(AND(Data!$B46=DataOdafim_2!AA$1,DataOdafim_2!$A48=Data!$A46),INT(Data!$H46/Data!$O$12),0)</f>
        <v>0</v>
      </c>
      <c r="AB48" s="66">
        <f>IF(AND(Data!$B46=DataOdafim_2!AB$1,DataOdafim_2!$A48=Data!$A46),INT(Data!$H46/Data!$O$12),0)</f>
        <v>0</v>
      </c>
      <c r="AC48" s="66">
        <f>IF(AND(Data!$B46=DataOdafim_2!AC$1,DataOdafim_2!$A48=Data!$A46),INT(Data!$H46/Data!$O$12),0)</f>
        <v>0</v>
      </c>
      <c r="AD48" s="66">
        <f>IF(AND(Data!$B46=DataOdafim_2!AD$1,DataOdafim_2!$A48=Data!$A46),INT(Data!$H46/Data!$O$12),0)</f>
        <v>0</v>
      </c>
      <c r="AE48" s="66">
        <f>IF(AND(Data!$B46=DataOdafim_2!AE$1,DataOdafim_2!$A48=Data!$A46),INT(Data!$H46/Data!$O$12),0)</f>
        <v>0</v>
      </c>
      <c r="AF48" s="66">
        <f>IF(AND(Data!$B46=DataOdafim_2!AF$1,DataOdafim_2!$A48=Data!$A46),INT(Data!$H46/Data!$O$12),0)</f>
        <v>0</v>
      </c>
      <c r="AG48" s="66">
        <f>IF(AND(Data!$B46=DataOdafim_2!AG$1,DataOdafim_2!$A48=Data!$A46),INT(Data!$H46/Data!$O$12),0)</f>
        <v>0</v>
      </c>
      <c r="AH48" s="66">
        <f>IF(AND(Data!$B46=DataOdafim_2!AH$1,DataOdafim_2!$A48=Data!$A46),INT(Data!$H46/Data!$O$12),0)</f>
        <v>0</v>
      </c>
      <c r="AI48" s="66">
        <f>IF(AND(Data!$B46=DataOdafim_2!AI$1,DataOdafim_2!$A48=Data!$A46),INT(Data!$H46/Data!$O$12),0)</f>
        <v>0</v>
      </c>
      <c r="AJ48" s="66">
        <f>IF(AND(Data!$B46=DataOdafim_2!AJ$1,DataOdafim_2!$A48=Data!$A46),INT(Data!$H46/Data!$O$12),0)</f>
        <v>0</v>
      </c>
      <c r="AK48" s="66">
        <f>IF(AND(Data!$B46=DataOdafim_2!AK$1,DataOdafim_2!$A48=Data!$A46),INT(Data!$H46/Data!$O$12),0)</f>
        <v>0</v>
      </c>
      <c r="AL48" s="66">
        <f>IF(AND(Data!$B46=DataOdafim_2!AL$1,DataOdafim_2!$A48=Data!$A46),INT(Data!$H46/Data!$O$12),0)</f>
        <v>0</v>
      </c>
      <c r="AM48" s="66">
        <f>IF(AND(Data!$B46=DataOdafim_2!AM$1,DataOdafim_2!$A48=Data!$A46),INT(Data!$H46/Data!$O$12),0)</f>
        <v>0</v>
      </c>
      <c r="AN48" s="66">
        <f>IF(AND(Data!$B46=DataOdafim_2!AN$1,DataOdafim_2!$A48=Data!$A46),INT(Data!$H46/Data!$O$12),0)</f>
        <v>0</v>
      </c>
      <c r="AO48" s="66">
        <f>IF(AND(Data!$B46=DataOdafim_2!AO$1,DataOdafim_2!$A48=Data!$A46),INT(Data!$H46/Data!$O$12),0)</f>
        <v>0</v>
      </c>
      <c r="AP48" s="66">
        <f>IF(AND(Data!$B46=DataOdafim_2!AP$1,DataOdafim_2!$A48=Data!$A46),INT(Data!$H46/Data!$O$12),0)</f>
        <v>0</v>
      </c>
      <c r="AQ48" s="66">
        <f>IF(AND(Data!$B46=DataOdafim_2!AQ$1,DataOdafim_2!$A48=Data!$A46),INT(Data!$H46/Data!$O$12),0)</f>
        <v>0</v>
      </c>
      <c r="AR48" s="66">
        <f>IF(AND(Data!$B46=DataOdafim_2!AR$1,DataOdafim_2!$A48=Data!$A46),INT(Data!$H46/Data!$O$12),0)</f>
        <v>0</v>
      </c>
      <c r="AS48" s="66">
        <f>IF(AND(Data!$B46=DataOdafim_2!AS$1,DataOdafim_2!$A48=Data!$A46),INT(Data!$H46/Data!$O$12),0)</f>
        <v>0</v>
      </c>
      <c r="AT48" s="66">
        <f>IF(AND(Data!$B46=DataOdafim_2!AT$1,DataOdafim_2!$A48=Data!$A46),INT(Data!$H46/Data!$O$12),0)</f>
        <v>0</v>
      </c>
      <c r="AU48" s="66">
        <f>IF(AND(Data!$B46=DataOdafim_2!AU$1,DataOdafim_2!$A48=Data!$A46),INT(Data!$H46/Data!$O$12),0)</f>
        <v>0</v>
      </c>
      <c r="AV48" s="66">
        <f>IF(AND(Data!$B46=DataOdafim_2!AV$1,DataOdafim_2!$A48=Data!$A46),INT(Data!$H46/Data!$O$12),0)</f>
        <v>0</v>
      </c>
      <c r="AW48" s="66">
        <f>IF(AND(Data!$B46=DataOdafim_2!AW$1,DataOdafim_2!$A48=Data!$A46),INT(Data!$H46/Data!$O$12),0)</f>
        <v>0</v>
      </c>
      <c r="AX48" s="66">
        <f>IF(AND(Data!$B46=DataOdafim_2!AX$1,DataOdafim_2!$A48=Data!$A46),INT(Data!$H46/Data!$O$12),0)</f>
        <v>0</v>
      </c>
      <c r="AY48" s="66">
        <f>IF(AND(Data!$B46=DataOdafim_2!AY$1,DataOdafim_2!$A48=Data!$A46),INT(Data!$H46/Data!$O$12),0)</f>
        <v>0</v>
      </c>
      <c r="AZ48" s="66">
        <f>IF(AND(Data!$B46=DataOdafim_2!AZ$1,DataOdafim_2!$A48=Data!$A46),INT(Data!$H46/Data!$O$12),0)</f>
        <v>0</v>
      </c>
      <c r="BA48" s="66">
        <f>IF(AND(Data!$B46=DataOdafim_2!BA$1,DataOdafim_2!$A48=Data!$A46),INT(Data!$H46/Data!$O$12),0)</f>
        <v>0</v>
      </c>
      <c r="BB48" s="66">
        <f>IF(AND(Data!$B46=DataOdafim_2!BB$1,DataOdafim_2!$A48=Data!$A46),INT(Data!$H46/Data!$O$12),0)</f>
        <v>0</v>
      </c>
      <c r="BC48" s="66">
        <f>IF(AND(Data!$B46=DataOdafim_2!BC$1,DataOdafim_2!$A48=Data!$A46),INT(Data!$H46/Data!$O$12),0)</f>
        <v>0</v>
      </c>
      <c r="BD48" s="66">
        <f>IF(AND(Data!$B46=DataOdafim_2!BD$1,DataOdafim_2!$A48=Data!$A46),INT(Data!$H46/Data!$O$12),0)</f>
        <v>0</v>
      </c>
      <c r="BE48" s="66">
        <f>IF(AND(Data!$B46=DataOdafim_2!BE$1,DataOdafim_2!$A48=Data!$A46),INT(Data!$H46/Data!$O$12),0)</f>
        <v>0</v>
      </c>
      <c r="BF48" s="66">
        <f>IF(AND(Data!$B46=DataOdafim_2!BF$1,DataOdafim_2!$A48=Data!$A46),INT(Data!$H46/Data!$O$12),0)</f>
        <v>0</v>
      </c>
      <c r="BG48" s="66">
        <f>IF(AND(Data!$B46=DataOdafim_2!BG$1,DataOdafim_2!$A48=Data!$A46),INT(Data!$H46/Data!$O$12),0)</f>
        <v>0</v>
      </c>
      <c r="BH48" s="66">
        <f>IF(AND(Data!$B46=DataOdafim_2!BH$1,DataOdafim_2!$A48=Data!$A46),INT(Data!$H46/Data!$O$12),0)</f>
        <v>0</v>
      </c>
      <c r="BI48" s="66">
        <f>IF(AND(Data!$B46=DataOdafim_2!BI$1,DataOdafim_2!$A48=Data!$A46),INT(Data!$H46/Data!$O$12),0)</f>
        <v>0</v>
      </c>
      <c r="BJ48" s="66">
        <f>IF(AND(Data!$B46=DataOdafim_2!BJ$1,DataOdafim_2!$A48=Data!$A46),INT(Data!$H46/Data!$O$12),0)</f>
        <v>0</v>
      </c>
    </row>
    <row r="49" spans="1:62" ht="15" x14ac:dyDescent="0.25">
      <c r="A49" s="64">
        <v>46</v>
      </c>
      <c r="B49" s="64">
        <f>VLOOKUP(A49,Data!A:E,5,FALSE)</f>
        <v>0</v>
      </c>
      <c r="C49" s="66">
        <f>IF(AND(Data!$B47=DataOdafim_2!C$1,DataOdafim_2!$A49=Data!$A47),INT(Data!$H47/Data!$O$12),0)</f>
        <v>0</v>
      </c>
      <c r="D49" s="66">
        <f>IF(AND(Data!$B47=DataOdafim_2!D$1,DataOdafim_2!$A49=Data!$A47),INT(Data!$H47/Data!$O$12),0)</f>
        <v>0</v>
      </c>
      <c r="E49" s="66">
        <f>IF(AND(Data!$B47=DataOdafim_2!E$1,DataOdafim_2!$A49=Data!$A47),INT(Data!$H47/Data!$O$12),0)</f>
        <v>0</v>
      </c>
      <c r="F49" s="66">
        <f>IF(AND(Data!$B47=DataOdafim_2!F$1,DataOdafim_2!$A49=Data!$A47),INT(Data!$H47/Data!$O$12),0)</f>
        <v>0</v>
      </c>
      <c r="G49" s="66">
        <f>IF(AND(Data!$B47=DataOdafim_2!G$1,DataOdafim_2!$A49=Data!$A47),INT(Data!$H47/Data!$O$12),0)</f>
        <v>0</v>
      </c>
      <c r="H49" s="66">
        <f>IF(AND(Data!$B47=DataOdafim_2!H$1,DataOdafim_2!$A49=Data!$A47),INT(Data!$H47/Data!$O$12),0)</f>
        <v>0</v>
      </c>
      <c r="I49" s="66">
        <f>IF(AND(Data!$B47=DataOdafim_2!I$1,DataOdafim_2!$A49=Data!$A47),INT(Data!$H47/Data!$O$12),0)</f>
        <v>0</v>
      </c>
      <c r="J49" s="66">
        <f>IF(AND(Data!$B47=DataOdafim_2!J$1,DataOdafim_2!$A49=Data!$A47),INT(Data!$H47/Data!$O$12),0)</f>
        <v>0</v>
      </c>
      <c r="K49" s="66">
        <f>IF(AND(Data!$B47=DataOdafim_2!K$1,DataOdafim_2!$A49=Data!$A47),INT(Data!$H47/Data!$O$12),0)</f>
        <v>0</v>
      </c>
      <c r="L49" s="66">
        <f>IF(AND(Data!$B47=DataOdafim_2!L$1,DataOdafim_2!$A49=Data!$A47),INT(Data!$H47/Data!$O$12),0)</f>
        <v>0</v>
      </c>
      <c r="M49" s="66">
        <f>IF(AND(Data!$B47=DataOdafim_2!M$1,DataOdafim_2!$A49=Data!$A47),INT(Data!$H47/Data!$O$12),0)</f>
        <v>0</v>
      </c>
      <c r="N49" s="66">
        <f>IF(AND(Data!$B47=DataOdafim_2!N$1,DataOdafim_2!$A49=Data!$A47),INT(Data!$H47/Data!$O$12),0)</f>
        <v>0</v>
      </c>
      <c r="O49" s="66">
        <f>IF(AND(Data!$B47=DataOdafim_2!O$1,DataOdafim_2!$A49=Data!$A47),INT(Data!$H47/Data!$O$12),0)</f>
        <v>0</v>
      </c>
      <c r="P49" s="66">
        <f>IF(AND(Data!$B47=DataOdafim_2!P$1,DataOdafim_2!$A49=Data!$A47),INT(Data!$H47/Data!$O$12),0)</f>
        <v>0</v>
      </c>
      <c r="Q49" s="66">
        <f>IF(AND(Data!$B47=DataOdafim_2!Q$1,DataOdafim_2!$A49=Data!$A47),INT(Data!$H47/Data!$O$12),0)</f>
        <v>0</v>
      </c>
      <c r="R49" s="66">
        <f>IF(AND(Data!$B47=DataOdafim_2!R$1,DataOdafim_2!$A49=Data!$A47),INT(Data!$H47/Data!$O$12),0)</f>
        <v>0</v>
      </c>
      <c r="S49" s="66">
        <f>IF(AND(Data!$B47=DataOdafim_2!S$1,DataOdafim_2!$A49=Data!$A47),INT(Data!$H47/Data!$O$12),0)</f>
        <v>0</v>
      </c>
      <c r="T49" s="66">
        <f>IF(AND(Data!$B47=DataOdafim_2!T$1,DataOdafim_2!$A49=Data!$A47),INT(Data!$H47/Data!$O$12),0)</f>
        <v>0</v>
      </c>
      <c r="U49" s="66">
        <f>IF(AND(Data!$B47=DataOdafim_2!U$1,DataOdafim_2!$A49=Data!$A47),INT(Data!$H47/Data!$O$12),0)</f>
        <v>0</v>
      </c>
      <c r="V49" s="66">
        <f>IF(AND(Data!$B47=DataOdafim_2!V$1,DataOdafim_2!$A49=Data!$A47),INT(Data!$H47/Data!$O$12),0)</f>
        <v>0</v>
      </c>
      <c r="W49" s="66">
        <f>IF(AND(Data!$B47=DataOdafim_2!W$1,DataOdafim_2!$A49=Data!$A47),INT(Data!$H47/Data!$O$12),0)</f>
        <v>0</v>
      </c>
      <c r="X49" s="66">
        <f>IF(AND(Data!$B47=DataOdafim_2!X$1,DataOdafim_2!$A49=Data!$A47),INT(Data!$H47/Data!$O$12),0)</f>
        <v>0</v>
      </c>
      <c r="Y49" s="66">
        <f>IF(AND(Data!$B47=DataOdafim_2!Y$1,DataOdafim_2!$A49=Data!$A47),INT(Data!$H47/Data!$O$12),0)</f>
        <v>0</v>
      </c>
      <c r="Z49" s="66">
        <f>IF(AND(Data!$B47=DataOdafim_2!Z$1,DataOdafim_2!$A49=Data!$A47),INT(Data!$H47/Data!$O$12),0)</f>
        <v>0</v>
      </c>
      <c r="AA49" s="66">
        <f>IF(AND(Data!$B47=DataOdafim_2!AA$1,DataOdafim_2!$A49=Data!$A47),INT(Data!$H47/Data!$O$12),0)</f>
        <v>0</v>
      </c>
      <c r="AB49" s="66">
        <f>IF(AND(Data!$B47=DataOdafim_2!AB$1,DataOdafim_2!$A49=Data!$A47),INT(Data!$H47/Data!$O$12),0)</f>
        <v>0</v>
      </c>
      <c r="AC49" s="66">
        <f>IF(AND(Data!$B47=DataOdafim_2!AC$1,DataOdafim_2!$A49=Data!$A47),INT(Data!$H47/Data!$O$12),0)</f>
        <v>0</v>
      </c>
      <c r="AD49" s="66">
        <f>IF(AND(Data!$B47=DataOdafim_2!AD$1,DataOdafim_2!$A49=Data!$A47),INT(Data!$H47/Data!$O$12),0)</f>
        <v>0</v>
      </c>
      <c r="AE49" s="66">
        <f>IF(AND(Data!$B47=DataOdafim_2!AE$1,DataOdafim_2!$A49=Data!$A47),INT(Data!$H47/Data!$O$12),0)</f>
        <v>0</v>
      </c>
      <c r="AF49" s="66">
        <f>IF(AND(Data!$B47=DataOdafim_2!AF$1,DataOdafim_2!$A49=Data!$A47),INT(Data!$H47/Data!$O$12),0)</f>
        <v>0</v>
      </c>
      <c r="AG49" s="66">
        <f>IF(AND(Data!$B47=DataOdafim_2!AG$1,DataOdafim_2!$A49=Data!$A47),INT(Data!$H47/Data!$O$12),0)</f>
        <v>0</v>
      </c>
      <c r="AH49" s="66">
        <f>IF(AND(Data!$B47=DataOdafim_2!AH$1,DataOdafim_2!$A49=Data!$A47),INT(Data!$H47/Data!$O$12),0)</f>
        <v>0</v>
      </c>
      <c r="AI49" s="66">
        <f>IF(AND(Data!$B47=DataOdafim_2!AI$1,DataOdafim_2!$A49=Data!$A47),INT(Data!$H47/Data!$O$12),0)</f>
        <v>0</v>
      </c>
      <c r="AJ49" s="66">
        <f>IF(AND(Data!$B47=DataOdafim_2!AJ$1,DataOdafim_2!$A49=Data!$A47),INT(Data!$H47/Data!$O$12),0)</f>
        <v>0</v>
      </c>
      <c r="AK49" s="66">
        <f>IF(AND(Data!$B47=DataOdafim_2!AK$1,DataOdafim_2!$A49=Data!$A47),INT(Data!$H47/Data!$O$12),0)</f>
        <v>0</v>
      </c>
      <c r="AL49" s="66">
        <f>IF(AND(Data!$B47=DataOdafim_2!AL$1,DataOdafim_2!$A49=Data!$A47),INT(Data!$H47/Data!$O$12),0)</f>
        <v>0</v>
      </c>
      <c r="AM49" s="66">
        <f>IF(AND(Data!$B47=DataOdafim_2!AM$1,DataOdafim_2!$A49=Data!$A47),INT(Data!$H47/Data!$O$12),0)</f>
        <v>0</v>
      </c>
      <c r="AN49" s="66">
        <f>IF(AND(Data!$B47=DataOdafim_2!AN$1,DataOdafim_2!$A49=Data!$A47),INT(Data!$H47/Data!$O$12),0)</f>
        <v>0</v>
      </c>
      <c r="AO49" s="66">
        <f>IF(AND(Data!$B47=DataOdafim_2!AO$1,DataOdafim_2!$A49=Data!$A47),INT(Data!$H47/Data!$O$12),0)</f>
        <v>0</v>
      </c>
      <c r="AP49" s="66">
        <f>IF(AND(Data!$B47=DataOdafim_2!AP$1,DataOdafim_2!$A49=Data!$A47),INT(Data!$H47/Data!$O$12),0)</f>
        <v>0</v>
      </c>
      <c r="AQ49" s="66">
        <f>IF(AND(Data!$B47=DataOdafim_2!AQ$1,DataOdafim_2!$A49=Data!$A47),INT(Data!$H47/Data!$O$12),0)</f>
        <v>0</v>
      </c>
      <c r="AR49" s="66">
        <f>IF(AND(Data!$B47=DataOdafim_2!AR$1,DataOdafim_2!$A49=Data!$A47),INT(Data!$H47/Data!$O$12),0)</f>
        <v>0</v>
      </c>
      <c r="AS49" s="66">
        <f>IF(AND(Data!$B47=DataOdafim_2!AS$1,DataOdafim_2!$A49=Data!$A47),INT(Data!$H47/Data!$O$12),0)</f>
        <v>0</v>
      </c>
      <c r="AT49" s="66">
        <f>IF(AND(Data!$B47=DataOdafim_2!AT$1,DataOdafim_2!$A49=Data!$A47),INT(Data!$H47/Data!$O$12),0)</f>
        <v>0</v>
      </c>
      <c r="AU49" s="66">
        <f>IF(AND(Data!$B47=DataOdafim_2!AU$1,DataOdafim_2!$A49=Data!$A47),INT(Data!$H47/Data!$O$12),0)</f>
        <v>0</v>
      </c>
      <c r="AV49" s="66">
        <f>IF(AND(Data!$B47=DataOdafim_2!AV$1,DataOdafim_2!$A49=Data!$A47),INT(Data!$H47/Data!$O$12),0)</f>
        <v>0</v>
      </c>
      <c r="AW49" s="66">
        <f>IF(AND(Data!$B47=DataOdafim_2!AW$1,DataOdafim_2!$A49=Data!$A47),INT(Data!$H47/Data!$O$12),0)</f>
        <v>0</v>
      </c>
      <c r="AX49" s="66">
        <f>IF(AND(Data!$B47=DataOdafim_2!AX$1,DataOdafim_2!$A49=Data!$A47),INT(Data!$H47/Data!$O$12),0)</f>
        <v>0</v>
      </c>
      <c r="AY49" s="66">
        <f>IF(AND(Data!$B47=DataOdafim_2!AY$1,DataOdafim_2!$A49=Data!$A47),INT(Data!$H47/Data!$O$12),0)</f>
        <v>0</v>
      </c>
      <c r="AZ49" s="66">
        <f>IF(AND(Data!$B47=DataOdafim_2!AZ$1,DataOdafim_2!$A49=Data!$A47),INT(Data!$H47/Data!$O$12),0)</f>
        <v>0</v>
      </c>
      <c r="BA49" s="66">
        <f>IF(AND(Data!$B47=DataOdafim_2!BA$1,DataOdafim_2!$A49=Data!$A47),INT(Data!$H47/Data!$O$12),0)</f>
        <v>0</v>
      </c>
      <c r="BB49" s="66">
        <f>IF(AND(Data!$B47=DataOdafim_2!BB$1,DataOdafim_2!$A49=Data!$A47),INT(Data!$H47/Data!$O$12),0)</f>
        <v>0</v>
      </c>
      <c r="BC49" s="66">
        <f>IF(AND(Data!$B47=DataOdafim_2!BC$1,DataOdafim_2!$A49=Data!$A47),INT(Data!$H47/Data!$O$12),0)</f>
        <v>0</v>
      </c>
      <c r="BD49" s="66">
        <f>IF(AND(Data!$B47=DataOdafim_2!BD$1,DataOdafim_2!$A49=Data!$A47),INT(Data!$H47/Data!$O$12),0)</f>
        <v>0</v>
      </c>
      <c r="BE49" s="66">
        <f>IF(AND(Data!$B47=DataOdafim_2!BE$1,DataOdafim_2!$A49=Data!$A47),INT(Data!$H47/Data!$O$12),0)</f>
        <v>0</v>
      </c>
      <c r="BF49" s="66">
        <f>IF(AND(Data!$B47=DataOdafim_2!BF$1,DataOdafim_2!$A49=Data!$A47),INT(Data!$H47/Data!$O$12),0)</f>
        <v>0</v>
      </c>
      <c r="BG49" s="66">
        <f>IF(AND(Data!$B47=DataOdafim_2!BG$1,DataOdafim_2!$A49=Data!$A47),INT(Data!$H47/Data!$O$12),0)</f>
        <v>0</v>
      </c>
      <c r="BH49" s="66">
        <f>IF(AND(Data!$B47=DataOdafim_2!BH$1,DataOdafim_2!$A49=Data!$A47),INT(Data!$H47/Data!$O$12),0)</f>
        <v>0</v>
      </c>
      <c r="BI49" s="66">
        <f>IF(AND(Data!$B47=DataOdafim_2!BI$1,DataOdafim_2!$A49=Data!$A47),INT(Data!$H47/Data!$O$12),0)</f>
        <v>0</v>
      </c>
      <c r="BJ49" s="66">
        <f>IF(AND(Data!$B47=DataOdafim_2!BJ$1,DataOdafim_2!$A49=Data!$A47),INT(Data!$H47/Data!$O$12),0)</f>
        <v>0</v>
      </c>
    </row>
    <row r="50" spans="1:62" ht="15" x14ac:dyDescent="0.25">
      <c r="A50" s="64">
        <v>47</v>
      </c>
      <c r="B50" s="64">
        <f>VLOOKUP(A50,Data!A:E,5,FALSE)</f>
        <v>0</v>
      </c>
      <c r="C50" s="66">
        <f>IF(AND(Data!$B48=DataOdafim_2!C$1,DataOdafim_2!$A50=Data!$A48),INT(Data!$H48/Data!$O$12),0)</f>
        <v>0</v>
      </c>
      <c r="D50" s="66">
        <f>IF(AND(Data!$B48=DataOdafim_2!D$1,DataOdafim_2!$A50=Data!$A48),INT(Data!$H48/Data!$O$12),0)</f>
        <v>0</v>
      </c>
      <c r="E50" s="66">
        <f>IF(AND(Data!$B48=DataOdafim_2!E$1,DataOdafim_2!$A50=Data!$A48),INT(Data!$H48/Data!$O$12),0)</f>
        <v>0</v>
      </c>
      <c r="F50" s="66">
        <f>IF(AND(Data!$B48=DataOdafim_2!F$1,DataOdafim_2!$A50=Data!$A48),INT(Data!$H48/Data!$O$12),0)</f>
        <v>0</v>
      </c>
      <c r="G50" s="66">
        <f>IF(AND(Data!$B48=DataOdafim_2!G$1,DataOdafim_2!$A50=Data!$A48),INT(Data!$H48/Data!$O$12),0)</f>
        <v>0</v>
      </c>
      <c r="H50" s="66">
        <f>IF(AND(Data!$B48=DataOdafim_2!H$1,DataOdafim_2!$A50=Data!$A48),INT(Data!$H48/Data!$O$12),0)</f>
        <v>0</v>
      </c>
      <c r="I50" s="66">
        <f>IF(AND(Data!$B48=DataOdafim_2!I$1,DataOdafim_2!$A50=Data!$A48),INT(Data!$H48/Data!$O$12),0)</f>
        <v>0</v>
      </c>
      <c r="J50" s="66">
        <f>IF(AND(Data!$B48=DataOdafim_2!J$1,DataOdafim_2!$A50=Data!$A48),INT(Data!$H48/Data!$O$12),0)</f>
        <v>0</v>
      </c>
      <c r="K50" s="66">
        <f>IF(AND(Data!$B48=DataOdafim_2!K$1,DataOdafim_2!$A50=Data!$A48),INT(Data!$H48/Data!$O$12),0)</f>
        <v>0</v>
      </c>
      <c r="L50" s="66">
        <f>IF(AND(Data!$B48=DataOdafim_2!L$1,DataOdafim_2!$A50=Data!$A48),INT(Data!$H48/Data!$O$12),0)</f>
        <v>0</v>
      </c>
      <c r="M50" s="66">
        <f>IF(AND(Data!$B48=DataOdafim_2!M$1,DataOdafim_2!$A50=Data!$A48),INT(Data!$H48/Data!$O$12),0)</f>
        <v>0</v>
      </c>
      <c r="N50" s="66">
        <f>IF(AND(Data!$B48=DataOdafim_2!N$1,DataOdafim_2!$A50=Data!$A48),INT(Data!$H48/Data!$O$12),0)</f>
        <v>0</v>
      </c>
      <c r="O50" s="66">
        <f>IF(AND(Data!$B48=DataOdafim_2!O$1,DataOdafim_2!$A50=Data!$A48),INT(Data!$H48/Data!$O$12),0)</f>
        <v>0</v>
      </c>
      <c r="P50" s="66">
        <f>IF(AND(Data!$B48=DataOdafim_2!P$1,DataOdafim_2!$A50=Data!$A48),INT(Data!$H48/Data!$O$12),0)</f>
        <v>0</v>
      </c>
      <c r="Q50" s="66">
        <f>IF(AND(Data!$B48=DataOdafim_2!Q$1,DataOdafim_2!$A50=Data!$A48),INT(Data!$H48/Data!$O$12),0)</f>
        <v>0</v>
      </c>
      <c r="R50" s="66">
        <f>IF(AND(Data!$B48=DataOdafim_2!R$1,DataOdafim_2!$A50=Data!$A48),INT(Data!$H48/Data!$O$12),0)</f>
        <v>0</v>
      </c>
      <c r="S50" s="66">
        <f>IF(AND(Data!$B48=DataOdafim_2!S$1,DataOdafim_2!$A50=Data!$A48),INT(Data!$H48/Data!$O$12),0)</f>
        <v>0</v>
      </c>
      <c r="T50" s="66">
        <f>IF(AND(Data!$B48=DataOdafim_2!T$1,DataOdafim_2!$A50=Data!$A48),INT(Data!$H48/Data!$O$12),0)</f>
        <v>0</v>
      </c>
      <c r="U50" s="66">
        <f>IF(AND(Data!$B48=DataOdafim_2!U$1,DataOdafim_2!$A50=Data!$A48),INT(Data!$H48/Data!$O$12),0)</f>
        <v>0</v>
      </c>
      <c r="V50" s="66">
        <f>IF(AND(Data!$B48=DataOdafim_2!V$1,DataOdafim_2!$A50=Data!$A48),INT(Data!$H48/Data!$O$12),0)</f>
        <v>0</v>
      </c>
      <c r="W50" s="66">
        <f>IF(AND(Data!$B48=DataOdafim_2!W$1,DataOdafim_2!$A50=Data!$A48),INT(Data!$H48/Data!$O$12),0)</f>
        <v>0</v>
      </c>
      <c r="X50" s="66">
        <f>IF(AND(Data!$B48=DataOdafim_2!X$1,DataOdafim_2!$A50=Data!$A48),INT(Data!$H48/Data!$O$12),0)</f>
        <v>0</v>
      </c>
      <c r="Y50" s="66">
        <f>IF(AND(Data!$B48=DataOdafim_2!Y$1,DataOdafim_2!$A50=Data!$A48),INT(Data!$H48/Data!$O$12),0)</f>
        <v>0</v>
      </c>
      <c r="Z50" s="66">
        <f>IF(AND(Data!$B48=DataOdafim_2!Z$1,DataOdafim_2!$A50=Data!$A48),INT(Data!$H48/Data!$O$12),0)</f>
        <v>0</v>
      </c>
      <c r="AA50" s="66">
        <f>IF(AND(Data!$B48=DataOdafim_2!AA$1,DataOdafim_2!$A50=Data!$A48),INT(Data!$H48/Data!$O$12),0)</f>
        <v>0</v>
      </c>
      <c r="AB50" s="66">
        <f>IF(AND(Data!$B48=DataOdafim_2!AB$1,DataOdafim_2!$A50=Data!$A48),INT(Data!$H48/Data!$O$12),0)</f>
        <v>0</v>
      </c>
      <c r="AC50" s="66">
        <f>IF(AND(Data!$B48=DataOdafim_2!AC$1,DataOdafim_2!$A50=Data!$A48),INT(Data!$H48/Data!$O$12),0)</f>
        <v>0</v>
      </c>
      <c r="AD50" s="66">
        <f>IF(AND(Data!$B48=DataOdafim_2!AD$1,DataOdafim_2!$A50=Data!$A48),INT(Data!$H48/Data!$O$12),0)</f>
        <v>0</v>
      </c>
      <c r="AE50" s="66">
        <f>IF(AND(Data!$B48=DataOdafim_2!AE$1,DataOdafim_2!$A50=Data!$A48),INT(Data!$H48/Data!$O$12),0)</f>
        <v>0</v>
      </c>
      <c r="AF50" s="66">
        <f>IF(AND(Data!$B48=DataOdafim_2!AF$1,DataOdafim_2!$A50=Data!$A48),INT(Data!$H48/Data!$O$12),0)</f>
        <v>0</v>
      </c>
      <c r="AG50" s="66">
        <f>IF(AND(Data!$B48=DataOdafim_2!AG$1,DataOdafim_2!$A50=Data!$A48),INT(Data!$H48/Data!$O$12),0)</f>
        <v>0</v>
      </c>
      <c r="AH50" s="66">
        <f>IF(AND(Data!$B48=DataOdafim_2!AH$1,DataOdafim_2!$A50=Data!$A48),INT(Data!$H48/Data!$O$12),0)</f>
        <v>0</v>
      </c>
      <c r="AI50" s="66">
        <f>IF(AND(Data!$B48=DataOdafim_2!AI$1,DataOdafim_2!$A50=Data!$A48),INT(Data!$H48/Data!$O$12),0)</f>
        <v>0</v>
      </c>
      <c r="AJ50" s="66">
        <f>IF(AND(Data!$B48=DataOdafim_2!AJ$1,DataOdafim_2!$A50=Data!$A48),INT(Data!$H48/Data!$O$12),0)</f>
        <v>0</v>
      </c>
      <c r="AK50" s="66">
        <f>IF(AND(Data!$B48=DataOdafim_2!AK$1,DataOdafim_2!$A50=Data!$A48),INT(Data!$H48/Data!$O$12),0)</f>
        <v>0</v>
      </c>
      <c r="AL50" s="66">
        <f>IF(AND(Data!$B48=DataOdafim_2!AL$1,DataOdafim_2!$A50=Data!$A48),INT(Data!$H48/Data!$O$12),0)</f>
        <v>0</v>
      </c>
      <c r="AM50" s="66">
        <f>IF(AND(Data!$B48=DataOdafim_2!AM$1,DataOdafim_2!$A50=Data!$A48),INT(Data!$H48/Data!$O$12),0)</f>
        <v>0</v>
      </c>
      <c r="AN50" s="66">
        <f>IF(AND(Data!$B48=DataOdafim_2!AN$1,DataOdafim_2!$A50=Data!$A48),INT(Data!$H48/Data!$O$12),0)</f>
        <v>0</v>
      </c>
      <c r="AO50" s="66">
        <f>IF(AND(Data!$B48=DataOdafim_2!AO$1,DataOdafim_2!$A50=Data!$A48),INT(Data!$H48/Data!$O$12),0)</f>
        <v>0</v>
      </c>
      <c r="AP50" s="66">
        <f>IF(AND(Data!$B48=DataOdafim_2!AP$1,DataOdafim_2!$A50=Data!$A48),INT(Data!$H48/Data!$O$12),0)</f>
        <v>0</v>
      </c>
      <c r="AQ50" s="66">
        <f>IF(AND(Data!$B48=DataOdafim_2!AQ$1,DataOdafim_2!$A50=Data!$A48),INT(Data!$H48/Data!$O$12),0)</f>
        <v>0</v>
      </c>
      <c r="AR50" s="66">
        <f>IF(AND(Data!$B48=DataOdafim_2!AR$1,DataOdafim_2!$A50=Data!$A48),INT(Data!$H48/Data!$O$12),0)</f>
        <v>0</v>
      </c>
      <c r="AS50" s="66">
        <f>IF(AND(Data!$B48=DataOdafim_2!AS$1,DataOdafim_2!$A50=Data!$A48),INT(Data!$H48/Data!$O$12),0)</f>
        <v>0</v>
      </c>
      <c r="AT50" s="66">
        <f>IF(AND(Data!$B48=DataOdafim_2!AT$1,DataOdafim_2!$A50=Data!$A48),INT(Data!$H48/Data!$O$12),0)</f>
        <v>0</v>
      </c>
      <c r="AU50" s="66">
        <f>IF(AND(Data!$B48=DataOdafim_2!AU$1,DataOdafim_2!$A50=Data!$A48),INT(Data!$H48/Data!$O$12),0)</f>
        <v>0</v>
      </c>
      <c r="AV50" s="66">
        <f>IF(AND(Data!$B48=DataOdafim_2!AV$1,DataOdafim_2!$A50=Data!$A48),INT(Data!$H48/Data!$O$12),0)</f>
        <v>0</v>
      </c>
      <c r="AW50" s="66">
        <f>IF(AND(Data!$B48=DataOdafim_2!AW$1,DataOdafim_2!$A50=Data!$A48),INT(Data!$H48/Data!$O$12),0)</f>
        <v>0</v>
      </c>
      <c r="AX50" s="66">
        <f>IF(AND(Data!$B48=DataOdafim_2!AX$1,DataOdafim_2!$A50=Data!$A48),INT(Data!$H48/Data!$O$12),0)</f>
        <v>0</v>
      </c>
      <c r="AY50" s="66">
        <f>IF(AND(Data!$B48=DataOdafim_2!AY$1,DataOdafim_2!$A50=Data!$A48),INT(Data!$H48/Data!$O$12),0)</f>
        <v>0</v>
      </c>
      <c r="AZ50" s="66">
        <f>IF(AND(Data!$B48=DataOdafim_2!AZ$1,DataOdafim_2!$A50=Data!$A48),INT(Data!$H48/Data!$O$12),0)</f>
        <v>0</v>
      </c>
      <c r="BA50" s="66">
        <f>IF(AND(Data!$B48=DataOdafim_2!BA$1,DataOdafim_2!$A50=Data!$A48),INT(Data!$H48/Data!$O$12),0)</f>
        <v>0</v>
      </c>
      <c r="BB50" s="66">
        <f>IF(AND(Data!$B48=DataOdafim_2!BB$1,DataOdafim_2!$A50=Data!$A48),INT(Data!$H48/Data!$O$12),0)</f>
        <v>0</v>
      </c>
      <c r="BC50" s="66">
        <f>IF(AND(Data!$B48=DataOdafim_2!BC$1,DataOdafim_2!$A50=Data!$A48),INT(Data!$H48/Data!$O$12),0)</f>
        <v>0</v>
      </c>
      <c r="BD50" s="66">
        <f>IF(AND(Data!$B48=DataOdafim_2!BD$1,DataOdafim_2!$A50=Data!$A48),INT(Data!$H48/Data!$O$12),0)</f>
        <v>0</v>
      </c>
      <c r="BE50" s="66">
        <f>IF(AND(Data!$B48=DataOdafim_2!BE$1,DataOdafim_2!$A50=Data!$A48),INT(Data!$H48/Data!$O$12),0)</f>
        <v>0</v>
      </c>
      <c r="BF50" s="66">
        <f>IF(AND(Data!$B48=DataOdafim_2!BF$1,DataOdafim_2!$A50=Data!$A48),INT(Data!$H48/Data!$O$12),0)</f>
        <v>0</v>
      </c>
      <c r="BG50" s="66">
        <f>IF(AND(Data!$B48=DataOdafim_2!BG$1,DataOdafim_2!$A50=Data!$A48),INT(Data!$H48/Data!$O$12),0)</f>
        <v>0</v>
      </c>
      <c r="BH50" s="66">
        <f>IF(AND(Data!$B48=DataOdafim_2!BH$1,DataOdafim_2!$A50=Data!$A48),INT(Data!$H48/Data!$O$12),0)</f>
        <v>0</v>
      </c>
      <c r="BI50" s="66">
        <f>IF(AND(Data!$B48=DataOdafim_2!BI$1,DataOdafim_2!$A50=Data!$A48),INT(Data!$H48/Data!$O$12),0)</f>
        <v>0</v>
      </c>
      <c r="BJ50" s="66">
        <f>IF(AND(Data!$B48=DataOdafim_2!BJ$1,DataOdafim_2!$A50=Data!$A48),INT(Data!$H48/Data!$O$12),0)</f>
        <v>0</v>
      </c>
    </row>
    <row r="51" spans="1:62" ht="15" x14ac:dyDescent="0.25">
      <c r="A51" s="64">
        <v>48</v>
      </c>
      <c r="B51" s="64">
        <f>VLOOKUP(A51,Data!A:E,5,FALSE)</f>
        <v>0</v>
      </c>
      <c r="C51" s="66">
        <f>IF(AND(Data!$B49=DataOdafim_2!C$1,DataOdafim_2!$A51=Data!$A49),INT(Data!$H49/Data!$O$12),0)</f>
        <v>0</v>
      </c>
      <c r="D51" s="66">
        <f>IF(AND(Data!$B49=DataOdafim_2!D$1,DataOdafim_2!$A51=Data!$A49),INT(Data!$H49/Data!$O$12),0)</f>
        <v>0</v>
      </c>
      <c r="E51" s="66">
        <f>IF(AND(Data!$B49=DataOdafim_2!E$1,DataOdafim_2!$A51=Data!$A49),INT(Data!$H49/Data!$O$12),0)</f>
        <v>0</v>
      </c>
      <c r="F51" s="66">
        <f>IF(AND(Data!$B49=DataOdafim_2!F$1,DataOdafim_2!$A51=Data!$A49),INT(Data!$H49/Data!$O$12),0)</f>
        <v>0</v>
      </c>
      <c r="G51" s="66">
        <f>IF(AND(Data!$B49=DataOdafim_2!G$1,DataOdafim_2!$A51=Data!$A49),INT(Data!$H49/Data!$O$12),0)</f>
        <v>0</v>
      </c>
      <c r="H51" s="66">
        <f>IF(AND(Data!$B49=DataOdafim_2!H$1,DataOdafim_2!$A51=Data!$A49),INT(Data!$H49/Data!$O$12),0)</f>
        <v>0</v>
      </c>
      <c r="I51" s="66">
        <f>IF(AND(Data!$B49=DataOdafim_2!I$1,DataOdafim_2!$A51=Data!$A49),INT(Data!$H49/Data!$O$12),0)</f>
        <v>0</v>
      </c>
      <c r="J51" s="66">
        <f>IF(AND(Data!$B49=DataOdafim_2!J$1,DataOdafim_2!$A51=Data!$A49),INT(Data!$H49/Data!$O$12),0)</f>
        <v>0</v>
      </c>
      <c r="K51" s="66">
        <f>IF(AND(Data!$B49=DataOdafim_2!K$1,DataOdafim_2!$A51=Data!$A49),INT(Data!$H49/Data!$O$12),0)</f>
        <v>0</v>
      </c>
      <c r="L51" s="66">
        <f>IF(AND(Data!$B49=DataOdafim_2!L$1,DataOdafim_2!$A51=Data!$A49),INT(Data!$H49/Data!$O$12),0)</f>
        <v>0</v>
      </c>
      <c r="M51" s="66">
        <f>IF(AND(Data!$B49=DataOdafim_2!M$1,DataOdafim_2!$A51=Data!$A49),INT(Data!$H49/Data!$O$12),0)</f>
        <v>0</v>
      </c>
      <c r="N51" s="66">
        <f>IF(AND(Data!$B49=DataOdafim_2!N$1,DataOdafim_2!$A51=Data!$A49),INT(Data!$H49/Data!$O$12),0)</f>
        <v>0</v>
      </c>
      <c r="O51" s="66">
        <f>IF(AND(Data!$B49=DataOdafim_2!O$1,DataOdafim_2!$A51=Data!$A49),INT(Data!$H49/Data!$O$12),0)</f>
        <v>0</v>
      </c>
      <c r="P51" s="66">
        <f>IF(AND(Data!$B49=DataOdafim_2!P$1,DataOdafim_2!$A51=Data!$A49),INT(Data!$H49/Data!$O$12),0)</f>
        <v>0</v>
      </c>
      <c r="Q51" s="66">
        <f>IF(AND(Data!$B49=DataOdafim_2!Q$1,DataOdafim_2!$A51=Data!$A49),INT(Data!$H49/Data!$O$12),0)</f>
        <v>0</v>
      </c>
      <c r="R51" s="66">
        <f>IF(AND(Data!$B49=DataOdafim_2!R$1,DataOdafim_2!$A51=Data!$A49),INT(Data!$H49/Data!$O$12),0)</f>
        <v>0</v>
      </c>
      <c r="S51" s="66">
        <f>IF(AND(Data!$B49=DataOdafim_2!S$1,DataOdafim_2!$A51=Data!$A49),INT(Data!$H49/Data!$O$12),0)</f>
        <v>0</v>
      </c>
      <c r="T51" s="66">
        <f>IF(AND(Data!$B49=DataOdafim_2!T$1,DataOdafim_2!$A51=Data!$A49),INT(Data!$H49/Data!$O$12),0)</f>
        <v>0</v>
      </c>
      <c r="U51" s="66">
        <f>IF(AND(Data!$B49=DataOdafim_2!U$1,DataOdafim_2!$A51=Data!$A49),INT(Data!$H49/Data!$O$12),0)</f>
        <v>0</v>
      </c>
      <c r="V51" s="66">
        <f>IF(AND(Data!$B49=DataOdafim_2!V$1,DataOdafim_2!$A51=Data!$A49),INT(Data!$H49/Data!$O$12),0)</f>
        <v>0</v>
      </c>
      <c r="W51" s="66">
        <f>IF(AND(Data!$B49=DataOdafim_2!W$1,DataOdafim_2!$A51=Data!$A49),INT(Data!$H49/Data!$O$12),0)</f>
        <v>0</v>
      </c>
      <c r="X51" s="66">
        <f>IF(AND(Data!$B49=DataOdafim_2!X$1,DataOdafim_2!$A51=Data!$A49),INT(Data!$H49/Data!$O$12),0)</f>
        <v>0</v>
      </c>
      <c r="Y51" s="66">
        <f>IF(AND(Data!$B49=DataOdafim_2!Y$1,DataOdafim_2!$A51=Data!$A49),INT(Data!$H49/Data!$O$12),0)</f>
        <v>0</v>
      </c>
      <c r="Z51" s="66">
        <f>IF(AND(Data!$B49=DataOdafim_2!Z$1,DataOdafim_2!$A51=Data!$A49),INT(Data!$H49/Data!$O$12),0)</f>
        <v>0</v>
      </c>
      <c r="AA51" s="66">
        <f>IF(AND(Data!$B49=DataOdafim_2!AA$1,DataOdafim_2!$A51=Data!$A49),INT(Data!$H49/Data!$O$12),0)</f>
        <v>0</v>
      </c>
      <c r="AB51" s="66">
        <f>IF(AND(Data!$B49=DataOdafim_2!AB$1,DataOdafim_2!$A51=Data!$A49),INT(Data!$H49/Data!$O$12),0)</f>
        <v>0</v>
      </c>
      <c r="AC51" s="66">
        <f>IF(AND(Data!$B49=DataOdafim_2!AC$1,DataOdafim_2!$A51=Data!$A49),INT(Data!$H49/Data!$O$12),0)</f>
        <v>0</v>
      </c>
      <c r="AD51" s="66">
        <f>IF(AND(Data!$B49=DataOdafim_2!AD$1,DataOdafim_2!$A51=Data!$A49),INT(Data!$H49/Data!$O$12),0)</f>
        <v>0</v>
      </c>
      <c r="AE51" s="66">
        <f>IF(AND(Data!$B49=DataOdafim_2!AE$1,DataOdafim_2!$A51=Data!$A49),INT(Data!$H49/Data!$O$12),0)</f>
        <v>0</v>
      </c>
      <c r="AF51" s="66">
        <f>IF(AND(Data!$B49=DataOdafim_2!AF$1,DataOdafim_2!$A51=Data!$A49),INT(Data!$H49/Data!$O$12),0)</f>
        <v>0</v>
      </c>
      <c r="AG51" s="66">
        <f>IF(AND(Data!$B49=DataOdafim_2!AG$1,DataOdafim_2!$A51=Data!$A49),INT(Data!$H49/Data!$O$12),0)</f>
        <v>0</v>
      </c>
      <c r="AH51" s="66">
        <f>IF(AND(Data!$B49=DataOdafim_2!AH$1,DataOdafim_2!$A51=Data!$A49),INT(Data!$H49/Data!$O$12),0)</f>
        <v>0</v>
      </c>
      <c r="AI51" s="66">
        <f>IF(AND(Data!$B49=DataOdafim_2!AI$1,DataOdafim_2!$A51=Data!$A49),INT(Data!$H49/Data!$O$12),0)</f>
        <v>0</v>
      </c>
      <c r="AJ51" s="66">
        <f>IF(AND(Data!$B49=DataOdafim_2!AJ$1,DataOdafim_2!$A51=Data!$A49),INT(Data!$H49/Data!$O$12),0)</f>
        <v>0</v>
      </c>
      <c r="AK51" s="66">
        <f>IF(AND(Data!$B49=DataOdafim_2!AK$1,DataOdafim_2!$A51=Data!$A49),INT(Data!$H49/Data!$O$12),0)</f>
        <v>0</v>
      </c>
      <c r="AL51" s="66">
        <f>IF(AND(Data!$B49=DataOdafim_2!AL$1,DataOdafim_2!$A51=Data!$A49),INT(Data!$H49/Data!$O$12),0)</f>
        <v>0</v>
      </c>
      <c r="AM51" s="66">
        <f>IF(AND(Data!$B49=DataOdafim_2!AM$1,DataOdafim_2!$A51=Data!$A49),INT(Data!$H49/Data!$O$12),0)</f>
        <v>0</v>
      </c>
      <c r="AN51" s="66">
        <f>IF(AND(Data!$B49=DataOdafim_2!AN$1,DataOdafim_2!$A51=Data!$A49),INT(Data!$H49/Data!$O$12),0)</f>
        <v>0</v>
      </c>
      <c r="AO51" s="66">
        <f>IF(AND(Data!$B49=DataOdafim_2!AO$1,DataOdafim_2!$A51=Data!$A49),INT(Data!$H49/Data!$O$12),0)</f>
        <v>0</v>
      </c>
      <c r="AP51" s="66">
        <f>IF(AND(Data!$B49=DataOdafim_2!AP$1,DataOdafim_2!$A51=Data!$A49),INT(Data!$H49/Data!$O$12),0)</f>
        <v>0</v>
      </c>
      <c r="AQ51" s="66">
        <f>IF(AND(Data!$B49=DataOdafim_2!AQ$1,DataOdafim_2!$A51=Data!$A49),INT(Data!$H49/Data!$O$12),0)</f>
        <v>0</v>
      </c>
      <c r="AR51" s="66">
        <f>IF(AND(Data!$B49=DataOdafim_2!AR$1,DataOdafim_2!$A51=Data!$A49),INT(Data!$H49/Data!$O$12),0)</f>
        <v>0</v>
      </c>
      <c r="AS51" s="66">
        <f>IF(AND(Data!$B49=DataOdafim_2!AS$1,DataOdafim_2!$A51=Data!$A49),INT(Data!$H49/Data!$O$12),0)</f>
        <v>0</v>
      </c>
      <c r="AT51" s="66">
        <f>IF(AND(Data!$B49=DataOdafim_2!AT$1,DataOdafim_2!$A51=Data!$A49),INT(Data!$H49/Data!$O$12),0)</f>
        <v>0</v>
      </c>
      <c r="AU51" s="66">
        <f>IF(AND(Data!$B49=DataOdafim_2!AU$1,DataOdafim_2!$A51=Data!$A49),INT(Data!$H49/Data!$O$12),0)</f>
        <v>0</v>
      </c>
      <c r="AV51" s="66">
        <f>IF(AND(Data!$B49=DataOdafim_2!AV$1,DataOdafim_2!$A51=Data!$A49),INT(Data!$H49/Data!$O$12),0)</f>
        <v>0</v>
      </c>
      <c r="AW51" s="66">
        <f>IF(AND(Data!$B49=DataOdafim_2!AW$1,DataOdafim_2!$A51=Data!$A49),INT(Data!$H49/Data!$O$12),0)</f>
        <v>0</v>
      </c>
      <c r="AX51" s="66">
        <f>IF(AND(Data!$B49=DataOdafim_2!AX$1,DataOdafim_2!$A51=Data!$A49),INT(Data!$H49/Data!$O$12),0)</f>
        <v>0</v>
      </c>
      <c r="AY51" s="66">
        <f>IF(AND(Data!$B49=DataOdafim_2!AY$1,DataOdafim_2!$A51=Data!$A49),INT(Data!$H49/Data!$O$12),0)</f>
        <v>0</v>
      </c>
      <c r="AZ51" s="66">
        <f>IF(AND(Data!$B49=DataOdafim_2!AZ$1,DataOdafim_2!$A51=Data!$A49),INT(Data!$H49/Data!$O$12),0)</f>
        <v>0</v>
      </c>
      <c r="BA51" s="66">
        <f>IF(AND(Data!$B49=DataOdafim_2!BA$1,DataOdafim_2!$A51=Data!$A49),INT(Data!$H49/Data!$O$12),0)</f>
        <v>0</v>
      </c>
      <c r="BB51" s="66">
        <f>IF(AND(Data!$B49=DataOdafim_2!BB$1,DataOdafim_2!$A51=Data!$A49),INT(Data!$H49/Data!$O$12),0)</f>
        <v>0</v>
      </c>
      <c r="BC51" s="66">
        <f>IF(AND(Data!$B49=DataOdafim_2!BC$1,DataOdafim_2!$A51=Data!$A49),INT(Data!$H49/Data!$O$12),0)</f>
        <v>0</v>
      </c>
      <c r="BD51" s="66">
        <f>IF(AND(Data!$B49=DataOdafim_2!BD$1,DataOdafim_2!$A51=Data!$A49),INT(Data!$H49/Data!$O$12),0)</f>
        <v>0</v>
      </c>
      <c r="BE51" s="66">
        <f>IF(AND(Data!$B49=DataOdafim_2!BE$1,DataOdafim_2!$A51=Data!$A49),INT(Data!$H49/Data!$O$12),0)</f>
        <v>0</v>
      </c>
      <c r="BF51" s="66">
        <f>IF(AND(Data!$B49=DataOdafim_2!BF$1,DataOdafim_2!$A51=Data!$A49),INT(Data!$H49/Data!$O$12),0)</f>
        <v>0</v>
      </c>
      <c r="BG51" s="66">
        <f>IF(AND(Data!$B49=DataOdafim_2!BG$1,DataOdafim_2!$A51=Data!$A49),INT(Data!$H49/Data!$O$12),0)</f>
        <v>0</v>
      </c>
      <c r="BH51" s="66">
        <f>IF(AND(Data!$B49=DataOdafim_2!BH$1,DataOdafim_2!$A51=Data!$A49),INT(Data!$H49/Data!$O$12),0)</f>
        <v>0</v>
      </c>
      <c r="BI51" s="66">
        <f>IF(AND(Data!$B49=DataOdafim_2!BI$1,DataOdafim_2!$A51=Data!$A49),INT(Data!$H49/Data!$O$12),0)</f>
        <v>0</v>
      </c>
      <c r="BJ51" s="66">
        <f>IF(AND(Data!$B49=DataOdafim_2!BJ$1,DataOdafim_2!$A51=Data!$A49),INT(Data!$H49/Data!$O$12),0)</f>
        <v>0</v>
      </c>
    </row>
    <row r="52" spans="1:62" ht="15" x14ac:dyDescent="0.25">
      <c r="A52" s="64">
        <v>49</v>
      </c>
      <c r="B52" s="64">
        <f>VLOOKUP(A52,Data!A:E,5,FALSE)</f>
        <v>0</v>
      </c>
      <c r="C52" s="66">
        <f>IF(AND(Data!$B50=DataOdafim_2!C$1,DataOdafim_2!$A52=Data!$A50),INT(Data!$H50/Data!$O$12),0)</f>
        <v>0</v>
      </c>
      <c r="D52" s="66">
        <f>IF(AND(Data!$B50=DataOdafim_2!D$1,DataOdafim_2!$A52=Data!$A50),INT(Data!$H50/Data!$O$12),0)</f>
        <v>0</v>
      </c>
      <c r="E52" s="66">
        <f>IF(AND(Data!$B50=DataOdafim_2!E$1,DataOdafim_2!$A52=Data!$A50),INT(Data!$H50/Data!$O$12),0)</f>
        <v>0</v>
      </c>
      <c r="F52" s="66">
        <f>IF(AND(Data!$B50=DataOdafim_2!F$1,DataOdafim_2!$A52=Data!$A50),INT(Data!$H50/Data!$O$12),0)</f>
        <v>0</v>
      </c>
      <c r="G52" s="66">
        <f>IF(AND(Data!$B50=DataOdafim_2!G$1,DataOdafim_2!$A52=Data!$A50),INT(Data!$H50/Data!$O$12),0)</f>
        <v>0</v>
      </c>
      <c r="H52" s="66">
        <f>IF(AND(Data!$B50=DataOdafim_2!H$1,DataOdafim_2!$A52=Data!$A50),INT(Data!$H50/Data!$O$12),0)</f>
        <v>0</v>
      </c>
      <c r="I52" s="66">
        <f>IF(AND(Data!$B50=DataOdafim_2!I$1,DataOdafim_2!$A52=Data!$A50),INT(Data!$H50/Data!$O$12),0)</f>
        <v>0</v>
      </c>
      <c r="J52" s="66">
        <f>IF(AND(Data!$B50=DataOdafim_2!J$1,DataOdafim_2!$A52=Data!$A50),INT(Data!$H50/Data!$O$12),0)</f>
        <v>0</v>
      </c>
      <c r="K52" s="66">
        <f>IF(AND(Data!$B50=DataOdafim_2!K$1,DataOdafim_2!$A52=Data!$A50),INT(Data!$H50/Data!$O$12),0)</f>
        <v>0</v>
      </c>
      <c r="L52" s="66">
        <f>IF(AND(Data!$B50=DataOdafim_2!L$1,DataOdafim_2!$A52=Data!$A50),INT(Data!$H50/Data!$O$12),0)</f>
        <v>0</v>
      </c>
      <c r="M52" s="66">
        <f>IF(AND(Data!$B50=DataOdafim_2!M$1,DataOdafim_2!$A52=Data!$A50),INT(Data!$H50/Data!$O$12),0)</f>
        <v>0</v>
      </c>
      <c r="N52" s="66">
        <f>IF(AND(Data!$B50=DataOdafim_2!N$1,DataOdafim_2!$A52=Data!$A50),INT(Data!$H50/Data!$O$12),0)</f>
        <v>0</v>
      </c>
      <c r="O52" s="66">
        <f>IF(AND(Data!$B50=DataOdafim_2!O$1,DataOdafim_2!$A52=Data!$A50),INT(Data!$H50/Data!$O$12),0)</f>
        <v>0</v>
      </c>
      <c r="P52" s="66">
        <f>IF(AND(Data!$B50=DataOdafim_2!P$1,DataOdafim_2!$A52=Data!$A50),INT(Data!$H50/Data!$O$12),0)</f>
        <v>0</v>
      </c>
      <c r="Q52" s="66">
        <f>IF(AND(Data!$B50=DataOdafim_2!Q$1,DataOdafim_2!$A52=Data!$A50),INT(Data!$H50/Data!$O$12),0)</f>
        <v>0</v>
      </c>
      <c r="R52" s="66">
        <f>IF(AND(Data!$B50=DataOdafim_2!R$1,DataOdafim_2!$A52=Data!$A50),INT(Data!$H50/Data!$O$12),0)</f>
        <v>0</v>
      </c>
      <c r="S52" s="66">
        <f>IF(AND(Data!$B50=DataOdafim_2!S$1,DataOdafim_2!$A52=Data!$A50),INT(Data!$H50/Data!$O$12),0)</f>
        <v>0</v>
      </c>
      <c r="T52" s="66">
        <f>IF(AND(Data!$B50=DataOdafim_2!T$1,DataOdafim_2!$A52=Data!$A50),INT(Data!$H50/Data!$O$12),0)</f>
        <v>0</v>
      </c>
      <c r="U52" s="66">
        <f>IF(AND(Data!$B50=DataOdafim_2!U$1,DataOdafim_2!$A52=Data!$A50),INT(Data!$H50/Data!$O$12),0)</f>
        <v>0</v>
      </c>
      <c r="V52" s="66">
        <f>IF(AND(Data!$B50=DataOdafim_2!V$1,DataOdafim_2!$A52=Data!$A50),INT(Data!$H50/Data!$O$12),0)</f>
        <v>0</v>
      </c>
      <c r="W52" s="66">
        <f>IF(AND(Data!$B50=DataOdafim_2!W$1,DataOdafim_2!$A52=Data!$A50),INT(Data!$H50/Data!$O$12),0)</f>
        <v>0</v>
      </c>
      <c r="X52" s="66">
        <f>IF(AND(Data!$B50=DataOdafim_2!X$1,DataOdafim_2!$A52=Data!$A50),INT(Data!$H50/Data!$O$12),0)</f>
        <v>0</v>
      </c>
      <c r="Y52" s="66">
        <f>IF(AND(Data!$B50=DataOdafim_2!Y$1,DataOdafim_2!$A52=Data!$A50),INT(Data!$H50/Data!$O$12),0)</f>
        <v>0</v>
      </c>
      <c r="Z52" s="66">
        <f>IF(AND(Data!$B50=DataOdafim_2!Z$1,DataOdafim_2!$A52=Data!$A50),INT(Data!$H50/Data!$O$12),0)</f>
        <v>0</v>
      </c>
      <c r="AA52" s="66">
        <f>IF(AND(Data!$B50=DataOdafim_2!AA$1,DataOdafim_2!$A52=Data!$A50),INT(Data!$H50/Data!$O$12),0)</f>
        <v>0</v>
      </c>
      <c r="AB52" s="66">
        <f>IF(AND(Data!$B50=DataOdafim_2!AB$1,DataOdafim_2!$A52=Data!$A50),INT(Data!$H50/Data!$O$12),0)</f>
        <v>0</v>
      </c>
      <c r="AC52" s="66">
        <f>IF(AND(Data!$B50=DataOdafim_2!AC$1,DataOdafim_2!$A52=Data!$A50),INT(Data!$H50/Data!$O$12),0)</f>
        <v>0</v>
      </c>
      <c r="AD52" s="66">
        <f>IF(AND(Data!$B50=DataOdafim_2!AD$1,DataOdafim_2!$A52=Data!$A50),INT(Data!$H50/Data!$O$12),0)</f>
        <v>0</v>
      </c>
      <c r="AE52" s="66">
        <f>IF(AND(Data!$B50=DataOdafim_2!AE$1,DataOdafim_2!$A52=Data!$A50),INT(Data!$H50/Data!$O$12),0)</f>
        <v>0</v>
      </c>
      <c r="AF52" s="66">
        <f>IF(AND(Data!$B50=DataOdafim_2!AF$1,DataOdafim_2!$A52=Data!$A50),INT(Data!$H50/Data!$O$12),0)</f>
        <v>0</v>
      </c>
      <c r="AG52" s="66">
        <f>IF(AND(Data!$B50=DataOdafim_2!AG$1,DataOdafim_2!$A52=Data!$A50),INT(Data!$H50/Data!$O$12),0)</f>
        <v>0</v>
      </c>
      <c r="AH52" s="66">
        <f>IF(AND(Data!$B50=DataOdafim_2!AH$1,DataOdafim_2!$A52=Data!$A50),INT(Data!$H50/Data!$O$12),0)</f>
        <v>0</v>
      </c>
      <c r="AI52" s="66">
        <f>IF(AND(Data!$B50=DataOdafim_2!AI$1,DataOdafim_2!$A52=Data!$A50),INT(Data!$H50/Data!$O$12),0)</f>
        <v>0</v>
      </c>
      <c r="AJ52" s="66">
        <f>IF(AND(Data!$B50=DataOdafim_2!AJ$1,DataOdafim_2!$A52=Data!$A50),INT(Data!$H50/Data!$O$12),0)</f>
        <v>0</v>
      </c>
      <c r="AK52" s="66">
        <f>IF(AND(Data!$B50=DataOdafim_2!AK$1,DataOdafim_2!$A52=Data!$A50),INT(Data!$H50/Data!$O$12),0)</f>
        <v>0</v>
      </c>
      <c r="AL52" s="66">
        <f>IF(AND(Data!$B50=DataOdafim_2!AL$1,DataOdafim_2!$A52=Data!$A50),INT(Data!$H50/Data!$O$12),0)</f>
        <v>0</v>
      </c>
      <c r="AM52" s="66">
        <f>IF(AND(Data!$B50=DataOdafim_2!AM$1,DataOdafim_2!$A52=Data!$A50),INT(Data!$H50/Data!$O$12),0)</f>
        <v>0</v>
      </c>
      <c r="AN52" s="66">
        <f>IF(AND(Data!$B50=DataOdafim_2!AN$1,DataOdafim_2!$A52=Data!$A50),INT(Data!$H50/Data!$O$12),0)</f>
        <v>0</v>
      </c>
      <c r="AO52" s="66">
        <f>IF(AND(Data!$B50=DataOdafim_2!AO$1,DataOdafim_2!$A52=Data!$A50),INT(Data!$H50/Data!$O$12),0)</f>
        <v>0</v>
      </c>
      <c r="AP52" s="66">
        <f>IF(AND(Data!$B50=DataOdafim_2!AP$1,DataOdafim_2!$A52=Data!$A50),INT(Data!$H50/Data!$O$12),0)</f>
        <v>0</v>
      </c>
      <c r="AQ52" s="66">
        <f>IF(AND(Data!$B50=DataOdafim_2!AQ$1,DataOdafim_2!$A52=Data!$A50),INT(Data!$H50/Data!$O$12),0)</f>
        <v>0</v>
      </c>
      <c r="AR52" s="66">
        <f>IF(AND(Data!$B50=DataOdafim_2!AR$1,DataOdafim_2!$A52=Data!$A50),INT(Data!$H50/Data!$O$12),0)</f>
        <v>0</v>
      </c>
      <c r="AS52" s="66">
        <f>IF(AND(Data!$B50=DataOdafim_2!AS$1,DataOdafim_2!$A52=Data!$A50),INT(Data!$H50/Data!$O$12),0)</f>
        <v>0</v>
      </c>
      <c r="AT52" s="66">
        <f>IF(AND(Data!$B50=DataOdafim_2!AT$1,DataOdafim_2!$A52=Data!$A50),INT(Data!$H50/Data!$O$12),0)</f>
        <v>0</v>
      </c>
      <c r="AU52" s="66">
        <f>IF(AND(Data!$B50=DataOdafim_2!AU$1,DataOdafim_2!$A52=Data!$A50),INT(Data!$H50/Data!$O$12),0)</f>
        <v>0</v>
      </c>
      <c r="AV52" s="66">
        <f>IF(AND(Data!$B50=DataOdafim_2!AV$1,DataOdafim_2!$A52=Data!$A50),INT(Data!$H50/Data!$O$12),0)</f>
        <v>0</v>
      </c>
      <c r="AW52" s="66">
        <f>IF(AND(Data!$B50=DataOdafim_2!AW$1,DataOdafim_2!$A52=Data!$A50),INT(Data!$H50/Data!$O$12),0)</f>
        <v>0</v>
      </c>
      <c r="AX52" s="66">
        <f>IF(AND(Data!$B50=DataOdafim_2!AX$1,DataOdafim_2!$A52=Data!$A50),INT(Data!$H50/Data!$O$12),0)</f>
        <v>0</v>
      </c>
      <c r="AY52" s="66">
        <f>IF(AND(Data!$B50=DataOdafim_2!AY$1,DataOdafim_2!$A52=Data!$A50),INT(Data!$H50/Data!$O$12),0)</f>
        <v>0</v>
      </c>
      <c r="AZ52" s="66">
        <f>IF(AND(Data!$B50=DataOdafim_2!AZ$1,DataOdafim_2!$A52=Data!$A50),INT(Data!$H50/Data!$O$12),0)</f>
        <v>0</v>
      </c>
      <c r="BA52" s="66">
        <f>IF(AND(Data!$B50=DataOdafim_2!BA$1,DataOdafim_2!$A52=Data!$A50),INT(Data!$H50/Data!$O$12),0)</f>
        <v>0</v>
      </c>
      <c r="BB52" s="66">
        <f>IF(AND(Data!$B50=DataOdafim_2!BB$1,DataOdafim_2!$A52=Data!$A50),INT(Data!$H50/Data!$O$12),0)</f>
        <v>0</v>
      </c>
      <c r="BC52" s="66">
        <f>IF(AND(Data!$B50=DataOdafim_2!BC$1,DataOdafim_2!$A52=Data!$A50),INT(Data!$H50/Data!$O$12),0)</f>
        <v>0</v>
      </c>
      <c r="BD52" s="66">
        <f>IF(AND(Data!$B50=DataOdafim_2!BD$1,DataOdafim_2!$A52=Data!$A50),INT(Data!$H50/Data!$O$12),0)</f>
        <v>0</v>
      </c>
      <c r="BE52" s="66">
        <f>IF(AND(Data!$B50=DataOdafim_2!BE$1,DataOdafim_2!$A52=Data!$A50),INT(Data!$H50/Data!$O$12),0)</f>
        <v>0</v>
      </c>
      <c r="BF52" s="66">
        <f>IF(AND(Data!$B50=DataOdafim_2!BF$1,DataOdafim_2!$A52=Data!$A50),INT(Data!$H50/Data!$O$12),0)</f>
        <v>0</v>
      </c>
      <c r="BG52" s="66">
        <f>IF(AND(Data!$B50=DataOdafim_2!BG$1,DataOdafim_2!$A52=Data!$A50),INT(Data!$H50/Data!$O$12),0)</f>
        <v>0</v>
      </c>
      <c r="BH52" s="66">
        <f>IF(AND(Data!$B50=DataOdafim_2!BH$1,DataOdafim_2!$A52=Data!$A50),INT(Data!$H50/Data!$O$12),0)</f>
        <v>0</v>
      </c>
      <c r="BI52" s="66">
        <f>IF(AND(Data!$B50=DataOdafim_2!BI$1,DataOdafim_2!$A52=Data!$A50),INT(Data!$H50/Data!$O$12),0)</f>
        <v>0</v>
      </c>
      <c r="BJ52" s="66">
        <f>IF(AND(Data!$B50=DataOdafim_2!BJ$1,DataOdafim_2!$A52=Data!$A50),INT(Data!$H50/Data!$O$12),0)</f>
        <v>0</v>
      </c>
    </row>
    <row r="53" spans="1:62" ht="15" x14ac:dyDescent="0.25">
      <c r="A53" s="64">
        <v>50</v>
      </c>
      <c r="B53" s="64">
        <f>VLOOKUP(A53,Data!A:E,5,FALSE)</f>
        <v>0</v>
      </c>
      <c r="C53" s="66">
        <f>IF(AND(Data!$B51=DataOdafim_2!C$1,DataOdafim_2!$A53=Data!$A51),INT(Data!$H51/Data!$O$12),0)</f>
        <v>0</v>
      </c>
      <c r="D53" s="66">
        <f>IF(AND(Data!$B51=DataOdafim_2!D$1,DataOdafim_2!$A53=Data!$A51),INT(Data!$H51/Data!$O$12),0)</f>
        <v>0</v>
      </c>
      <c r="E53" s="66">
        <f>IF(AND(Data!$B51=DataOdafim_2!E$1,DataOdafim_2!$A53=Data!$A51),INT(Data!$H51/Data!$O$12),0)</f>
        <v>0</v>
      </c>
      <c r="F53" s="66">
        <f>IF(AND(Data!$B51=DataOdafim_2!F$1,DataOdafim_2!$A53=Data!$A51),INT(Data!$H51/Data!$O$12),0)</f>
        <v>0</v>
      </c>
      <c r="G53" s="66">
        <f>IF(AND(Data!$B51=DataOdafim_2!G$1,DataOdafim_2!$A53=Data!$A51),INT(Data!$H51/Data!$O$12),0)</f>
        <v>0</v>
      </c>
      <c r="H53" s="66">
        <f>IF(AND(Data!$B51=DataOdafim_2!H$1,DataOdafim_2!$A53=Data!$A51),INT(Data!$H51/Data!$O$12),0)</f>
        <v>0</v>
      </c>
      <c r="I53" s="66">
        <f>IF(AND(Data!$B51=DataOdafim_2!I$1,DataOdafim_2!$A53=Data!$A51),INT(Data!$H51/Data!$O$12),0)</f>
        <v>0</v>
      </c>
      <c r="J53" s="66">
        <f>IF(AND(Data!$B51=DataOdafim_2!J$1,DataOdafim_2!$A53=Data!$A51),INT(Data!$H51/Data!$O$12),0)</f>
        <v>0</v>
      </c>
      <c r="K53" s="66">
        <f>IF(AND(Data!$B51=DataOdafim_2!K$1,DataOdafim_2!$A53=Data!$A51),INT(Data!$H51/Data!$O$12),0)</f>
        <v>0</v>
      </c>
      <c r="L53" s="66">
        <f>IF(AND(Data!$B51=DataOdafim_2!L$1,DataOdafim_2!$A53=Data!$A51),INT(Data!$H51/Data!$O$12),0)</f>
        <v>0</v>
      </c>
      <c r="M53" s="66">
        <f>IF(AND(Data!$B51=DataOdafim_2!M$1,DataOdafim_2!$A53=Data!$A51),INT(Data!$H51/Data!$O$12),0)</f>
        <v>0</v>
      </c>
      <c r="N53" s="66">
        <f>IF(AND(Data!$B51=DataOdafim_2!N$1,DataOdafim_2!$A53=Data!$A51),INT(Data!$H51/Data!$O$12),0)</f>
        <v>0</v>
      </c>
      <c r="O53" s="66">
        <f>IF(AND(Data!$B51=DataOdafim_2!O$1,DataOdafim_2!$A53=Data!$A51),INT(Data!$H51/Data!$O$12),0)</f>
        <v>0</v>
      </c>
      <c r="P53" s="66">
        <f>IF(AND(Data!$B51=DataOdafim_2!P$1,DataOdafim_2!$A53=Data!$A51),INT(Data!$H51/Data!$O$12),0)</f>
        <v>0</v>
      </c>
      <c r="Q53" s="66">
        <f>IF(AND(Data!$B51=DataOdafim_2!Q$1,DataOdafim_2!$A53=Data!$A51),INT(Data!$H51/Data!$O$12),0)</f>
        <v>0</v>
      </c>
      <c r="R53" s="66">
        <f>IF(AND(Data!$B51=DataOdafim_2!R$1,DataOdafim_2!$A53=Data!$A51),INT(Data!$H51/Data!$O$12),0)</f>
        <v>0</v>
      </c>
      <c r="S53" s="66">
        <f>IF(AND(Data!$B51=DataOdafim_2!S$1,DataOdafim_2!$A53=Data!$A51),INT(Data!$H51/Data!$O$12),0)</f>
        <v>0</v>
      </c>
      <c r="T53" s="66">
        <f>IF(AND(Data!$B51=DataOdafim_2!T$1,DataOdafim_2!$A53=Data!$A51),INT(Data!$H51/Data!$O$12),0)</f>
        <v>0</v>
      </c>
      <c r="U53" s="66">
        <f>IF(AND(Data!$B51=DataOdafim_2!U$1,DataOdafim_2!$A53=Data!$A51),INT(Data!$H51/Data!$O$12),0)</f>
        <v>0</v>
      </c>
      <c r="V53" s="66">
        <f>IF(AND(Data!$B51=DataOdafim_2!V$1,DataOdafim_2!$A53=Data!$A51),INT(Data!$H51/Data!$O$12),0)</f>
        <v>0</v>
      </c>
      <c r="W53" s="66">
        <f>IF(AND(Data!$B51=DataOdafim_2!W$1,DataOdafim_2!$A53=Data!$A51),INT(Data!$H51/Data!$O$12),0)</f>
        <v>0</v>
      </c>
      <c r="X53" s="66">
        <f>IF(AND(Data!$B51=DataOdafim_2!X$1,DataOdafim_2!$A53=Data!$A51),INT(Data!$H51/Data!$O$12),0)</f>
        <v>0</v>
      </c>
      <c r="Y53" s="66">
        <f>IF(AND(Data!$B51=DataOdafim_2!Y$1,DataOdafim_2!$A53=Data!$A51),INT(Data!$H51/Data!$O$12),0)</f>
        <v>0</v>
      </c>
      <c r="Z53" s="66">
        <f>IF(AND(Data!$B51=DataOdafim_2!Z$1,DataOdafim_2!$A53=Data!$A51),INT(Data!$H51/Data!$O$12),0)</f>
        <v>0</v>
      </c>
      <c r="AA53" s="66">
        <f>IF(AND(Data!$B51=DataOdafim_2!AA$1,DataOdafim_2!$A53=Data!$A51),INT(Data!$H51/Data!$O$12),0)</f>
        <v>0</v>
      </c>
      <c r="AB53" s="66">
        <f>IF(AND(Data!$B51=DataOdafim_2!AB$1,DataOdafim_2!$A53=Data!$A51),INT(Data!$H51/Data!$O$12),0)</f>
        <v>0</v>
      </c>
      <c r="AC53" s="66">
        <f>IF(AND(Data!$B51=DataOdafim_2!AC$1,DataOdafim_2!$A53=Data!$A51),INT(Data!$H51/Data!$O$12),0)</f>
        <v>0</v>
      </c>
      <c r="AD53" s="66">
        <f>IF(AND(Data!$B51=DataOdafim_2!AD$1,DataOdafim_2!$A53=Data!$A51),INT(Data!$H51/Data!$O$12),0)</f>
        <v>0</v>
      </c>
      <c r="AE53" s="66">
        <f>IF(AND(Data!$B51=DataOdafim_2!AE$1,DataOdafim_2!$A53=Data!$A51),INT(Data!$H51/Data!$O$12),0)</f>
        <v>0</v>
      </c>
      <c r="AF53" s="66">
        <f>IF(AND(Data!$B51=DataOdafim_2!AF$1,DataOdafim_2!$A53=Data!$A51),INT(Data!$H51/Data!$O$12),0)</f>
        <v>0</v>
      </c>
      <c r="AG53" s="66">
        <f>IF(AND(Data!$B51=DataOdafim_2!AG$1,DataOdafim_2!$A53=Data!$A51),INT(Data!$H51/Data!$O$12),0)</f>
        <v>0</v>
      </c>
      <c r="AH53" s="66">
        <f>IF(AND(Data!$B51=DataOdafim_2!AH$1,DataOdafim_2!$A53=Data!$A51),INT(Data!$H51/Data!$O$12),0)</f>
        <v>0</v>
      </c>
      <c r="AI53" s="66">
        <f>IF(AND(Data!$B51=DataOdafim_2!AI$1,DataOdafim_2!$A53=Data!$A51),INT(Data!$H51/Data!$O$12),0)</f>
        <v>0</v>
      </c>
      <c r="AJ53" s="66">
        <f>IF(AND(Data!$B51=DataOdafim_2!AJ$1,DataOdafim_2!$A53=Data!$A51),INT(Data!$H51/Data!$O$12),0)</f>
        <v>0</v>
      </c>
      <c r="AK53" s="66">
        <f>IF(AND(Data!$B51=DataOdafim_2!AK$1,DataOdafim_2!$A53=Data!$A51),INT(Data!$H51/Data!$O$12),0)</f>
        <v>0</v>
      </c>
      <c r="AL53" s="66">
        <f>IF(AND(Data!$B51=DataOdafim_2!AL$1,DataOdafim_2!$A53=Data!$A51),INT(Data!$H51/Data!$O$12),0)</f>
        <v>0</v>
      </c>
      <c r="AM53" s="66">
        <f>IF(AND(Data!$B51=DataOdafim_2!AM$1,DataOdafim_2!$A53=Data!$A51),INT(Data!$H51/Data!$O$12),0)</f>
        <v>0</v>
      </c>
      <c r="AN53" s="66">
        <f>IF(AND(Data!$B51=DataOdafim_2!AN$1,DataOdafim_2!$A53=Data!$A51),INT(Data!$H51/Data!$O$12),0)</f>
        <v>0</v>
      </c>
      <c r="AO53" s="66">
        <f>IF(AND(Data!$B51=DataOdafim_2!AO$1,DataOdafim_2!$A53=Data!$A51),INT(Data!$H51/Data!$O$12),0)</f>
        <v>0</v>
      </c>
      <c r="AP53" s="66">
        <f>IF(AND(Data!$B51=DataOdafim_2!AP$1,DataOdafim_2!$A53=Data!$A51),INT(Data!$H51/Data!$O$12),0)</f>
        <v>0</v>
      </c>
      <c r="AQ53" s="66">
        <f>IF(AND(Data!$B51=DataOdafim_2!AQ$1,DataOdafim_2!$A53=Data!$A51),INT(Data!$H51/Data!$O$12),0)</f>
        <v>0</v>
      </c>
      <c r="AR53" s="66">
        <f>IF(AND(Data!$B51=DataOdafim_2!AR$1,DataOdafim_2!$A53=Data!$A51),INT(Data!$H51/Data!$O$12),0)</f>
        <v>0</v>
      </c>
      <c r="AS53" s="66">
        <f>IF(AND(Data!$B51=DataOdafim_2!AS$1,DataOdafim_2!$A53=Data!$A51),INT(Data!$H51/Data!$O$12),0)</f>
        <v>0</v>
      </c>
      <c r="AT53" s="66">
        <f>IF(AND(Data!$B51=DataOdafim_2!AT$1,DataOdafim_2!$A53=Data!$A51),INT(Data!$H51/Data!$O$12),0)</f>
        <v>0</v>
      </c>
      <c r="AU53" s="66">
        <f>IF(AND(Data!$B51=DataOdafim_2!AU$1,DataOdafim_2!$A53=Data!$A51),INT(Data!$H51/Data!$O$12),0)</f>
        <v>0</v>
      </c>
      <c r="AV53" s="66">
        <f>IF(AND(Data!$B51=DataOdafim_2!AV$1,DataOdafim_2!$A53=Data!$A51),INT(Data!$H51/Data!$O$12),0)</f>
        <v>0</v>
      </c>
      <c r="AW53" s="66">
        <f>IF(AND(Data!$B51=DataOdafim_2!AW$1,DataOdafim_2!$A53=Data!$A51),INT(Data!$H51/Data!$O$12),0)</f>
        <v>0</v>
      </c>
      <c r="AX53" s="66">
        <f>IF(AND(Data!$B51=DataOdafim_2!AX$1,DataOdafim_2!$A53=Data!$A51),INT(Data!$H51/Data!$O$12),0)</f>
        <v>0</v>
      </c>
      <c r="AY53" s="66">
        <f>IF(AND(Data!$B51=DataOdafim_2!AY$1,DataOdafim_2!$A53=Data!$A51),INT(Data!$H51/Data!$O$12),0)</f>
        <v>0</v>
      </c>
      <c r="AZ53" s="66">
        <f>IF(AND(Data!$B51=DataOdafim_2!AZ$1,DataOdafim_2!$A53=Data!$A51),INT(Data!$H51/Data!$O$12),0)</f>
        <v>0</v>
      </c>
      <c r="BA53" s="66">
        <f>IF(AND(Data!$B51=DataOdafim_2!BA$1,DataOdafim_2!$A53=Data!$A51),INT(Data!$H51/Data!$O$12),0)</f>
        <v>0</v>
      </c>
      <c r="BB53" s="66">
        <f>IF(AND(Data!$B51=DataOdafim_2!BB$1,DataOdafim_2!$A53=Data!$A51),INT(Data!$H51/Data!$O$12),0)</f>
        <v>0</v>
      </c>
      <c r="BC53" s="66">
        <f>IF(AND(Data!$B51=DataOdafim_2!BC$1,DataOdafim_2!$A53=Data!$A51),INT(Data!$H51/Data!$O$12),0)</f>
        <v>0</v>
      </c>
      <c r="BD53" s="66">
        <f>IF(AND(Data!$B51=DataOdafim_2!BD$1,DataOdafim_2!$A53=Data!$A51),INT(Data!$H51/Data!$O$12),0)</f>
        <v>0</v>
      </c>
      <c r="BE53" s="66">
        <f>IF(AND(Data!$B51=DataOdafim_2!BE$1,DataOdafim_2!$A53=Data!$A51),INT(Data!$H51/Data!$O$12),0)</f>
        <v>0</v>
      </c>
      <c r="BF53" s="66">
        <f>IF(AND(Data!$B51=DataOdafim_2!BF$1,DataOdafim_2!$A53=Data!$A51),INT(Data!$H51/Data!$O$12),0)</f>
        <v>0</v>
      </c>
      <c r="BG53" s="66">
        <f>IF(AND(Data!$B51=DataOdafim_2!BG$1,DataOdafim_2!$A53=Data!$A51),INT(Data!$H51/Data!$O$12),0)</f>
        <v>0</v>
      </c>
      <c r="BH53" s="66">
        <f>IF(AND(Data!$B51=DataOdafim_2!BH$1,DataOdafim_2!$A53=Data!$A51),INT(Data!$H51/Data!$O$12),0)</f>
        <v>0</v>
      </c>
      <c r="BI53" s="66">
        <f>IF(AND(Data!$B51=DataOdafim_2!BI$1,DataOdafim_2!$A53=Data!$A51),INT(Data!$H51/Data!$O$12),0)</f>
        <v>0</v>
      </c>
      <c r="BJ53" s="66">
        <f>IF(AND(Data!$B51=DataOdafim_2!BJ$1,DataOdafim_2!$A53=Data!$A51),INT(Data!$H51/Data!$O$12),0)</f>
        <v>0</v>
      </c>
    </row>
    <row r="54" spans="1:62" ht="15" x14ac:dyDescent="0.25">
      <c r="A54" s="64">
        <v>51</v>
      </c>
      <c r="B54" s="64">
        <f>VLOOKUP(A54,Data!A:E,5,FALSE)</f>
        <v>0</v>
      </c>
      <c r="C54" s="66">
        <f>IF(AND(Data!$B52=DataOdafim_2!C$1,DataOdafim_2!$A54=Data!$A52),INT(Data!$H52/Data!$O$12),0)</f>
        <v>0</v>
      </c>
      <c r="D54" s="66">
        <f>IF(AND(Data!$B52=DataOdafim_2!D$1,DataOdafim_2!$A54=Data!$A52),INT(Data!$H52/Data!$O$12),0)</f>
        <v>0</v>
      </c>
      <c r="E54" s="66">
        <f>IF(AND(Data!$B52=DataOdafim_2!E$1,DataOdafim_2!$A54=Data!$A52),INT(Data!$H52/Data!$O$12),0)</f>
        <v>0</v>
      </c>
      <c r="F54" s="66">
        <f>IF(AND(Data!$B52=DataOdafim_2!F$1,DataOdafim_2!$A54=Data!$A52),INT(Data!$H52/Data!$O$12),0)</f>
        <v>0</v>
      </c>
      <c r="G54" s="66">
        <f>IF(AND(Data!$B52=DataOdafim_2!G$1,DataOdafim_2!$A54=Data!$A52),INT(Data!$H52/Data!$O$12),0)</f>
        <v>0</v>
      </c>
      <c r="H54" s="66">
        <f>IF(AND(Data!$B52=DataOdafim_2!H$1,DataOdafim_2!$A54=Data!$A52),INT(Data!$H52/Data!$O$12),0)</f>
        <v>0</v>
      </c>
      <c r="I54" s="66">
        <f>IF(AND(Data!$B52=DataOdafim_2!I$1,DataOdafim_2!$A54=Data!$A52),INT(Data!$H52/Data!$O$12),0)</f>
        <v>0</v>
      </c>
      <c r="J54" s="66">
        <f>IF(AND(Data!$B52=DataOdafim_2!J$1,DataOdafim_2!$A54=Data!$A52),INT(Data!$H52/Data!$O$12),0)</f>
        <v>0</v>
      </c>
      <c r="K54" s="66">
        <f>IF(AND(Data!$B52=DataOdafim_2!K$1,DataOdafim_2!$A54=Data!$A52),INT(Data!$H52/Data!$O$12),0)</f>
        <v>0</v>
      </c>
      <c r="L54" s="66">
        <f>IF(AND(Data!$B52=DataOdafim_2!L$1,DataOdafim_2!$A54=Data!$A52),INT(Data!$H52/Data!$O$12),0)</f>
        <v>0</v>
      </c>
      <c r="M54" s="66">
        <f>IF(AND(Data!$B52=DataOdafim_2!M$1,DataOdafim_2!$A54=Data!$A52),INT(Data!$H52/Data!$O$12),0)</f>
        <v>0</v>
      </c>
      <c r="N54" s="66">
        <f>IF(AND(Data!$B52=DataOdafim_2!N$1,DataOdafim_2!$A54=Data!$A52),INT(Data!$H52/Data!$O$12),0)</f>
        <v>0</v>
      </c>
      <c r="O54" s="66">
        <f>IF(AND(Data!$B52=DataOdafim_2!O$1,DataOdafim_2!$A54=Data!$A52),INT(Data!$H52/Data!$O$12),0)</f>
        <v>0</v>
      </c>
      <c r="P54" s="66">
        <f>IF(AND(Data!$B52=DataOdafim_2!P$1,DataOdafim_2!$A54=Data!$A52),INT(Data!$H52/Data!$O$12),0)</f>
        <v>0</v>
      </c>
      <c r="Q54" s="66">
        <f>IF(AND(Data!$B52=DataOdafim_2!Q$1,DataOdafim_2!$A54=Data!$A52),INT(Data!$H52/Data!$O$12),0)</f>
        <v>0</v>
      </c>
      <c r="R54" s="66">
        <f>IF(AND(Data!$B52=DataOdafim_2!R$1,DataOdafim_2!$A54=Data!$A52),INT(Data!$H52/Data!$O$12),0)</f>
        <v>0</v>
      </c>
      <c r="S54" s="66">
        <f>IF(AND(Data!$B52=DataOdafim_2!S$1,DataOdafim_2!$A54=Data!$A52),INT(Data!$H52/Data!$O$12),0)</f>
        <v>0</v>
      </c>
      <c r="T54" s="66">
        <f>IF(AND(Data!$B52=DataOdafim_2!T$1,DataOdafim_2!$A54=Data!$A52),INT(Data!$H52/Data!$O$12),0)</f>
        <v>0</v>
      </c>
      <c r="U54" s="66">
        <f>IF(AND(Data!$B52=DataOdafim_2!U$1,DataOdafim_2!$A54=Data!$A52),INT(Data!$H52/Data!$O$12),0)</f>
        <v>0</v>
      </c>
      <c r="V54" s="66">
        <f>IF(AND(Data!$B52=DataOdafim_2!V$1,DataOdafim_2!$A54=Data!$A52),INT(Data!$H52/Data!$O$12),0)</f>
        <v>0</v>
      </c>
      <c r="W54" s="66">
        <f>IF(AND(Data!$B52=DataOdafim_2!W$1,DataOdafim_2!$A54=Data!$A52),INT(Data!$H52/Data!$O$12),0)</f>
        <v>0</v>
      </c>
      <c r="X54" s="66">
        <f>IF(AND(Data!$B52=DataOdafim_2!X$1,DataOdafim_2!$A54=Data!$A52),INT(Data!$H52/Data!$O$12),0)</f>
        <v>0</v>
      </c>
      <c r="Y54" s="66">
        <f>IF(AND(Data!$B52=DataOdafim_2!Y$1,DataOdafim_2!$A54=Data!$A52),INT(Data!$H52/Data!$O$12),0)</f>
        <v>0</v>
      </c>
      <c r="Z54" s="66">
        <f>IF(AND(Data!$B52=DataOdafim_2!Z$1,DataOdafim_2!$A54=Data!$A52),INT(Data!$H52/Data!$O$12),0)</f>
        <v>0</v>
      </c>
      <c r="AA54" s="66">
        <f>IF(AND(Data!$B52=DataOdafim_2!AA$1,DataOdafim_2!$A54=Data!$A52),INT(Data!$H52/Data!$O$12),0)</f>
        <v>0</v>
      </c>
      <c r="AB54" s="66">
        <f>IF(AND(Data!$B52=DataOdafim_2!AB$1,DataOdafim_2!$A54=Data!$A52),INT(Data!$H52/Data!$O$12),0)</f>
        <v>0</v>
      </c>
      <c r="AC54" s="66">
        <f>IF(AND(Data!$B52=DataOdafim_2!AC$1,DataOdafim_2!$A54=Data!$A52),INT(Data!$H52/Data!$O$12),0)</f>
        <v>0</v>
      </c>
      <c r="AD54" s="66">
        <f>IF(AND(Data!$B52=DataOdafim_2!AD$1,DataOdafim_2!$A54=Data!$A52),INT(Data!$H52/Data!$O$12),0)</f>
        <v>0</v>
      </c>
      <c r="AE54" s="66">
        <f>IF(AND(Data!$B52=DataOdafim_2!AE$1,DataOdafim_2!$A54=Data!$A52),INT(Data!$H52/Data!$O$12),0)</f>
        <v>0</v>
      </c>
      <c r="AF54" s="66">
        <f>IF(AND(Data!$B52=DataOdafim_2!AF$1,DataOdafim_2!$A54=Data!$A52),INT(Data!$H52/Data!$O$12),0)</f>
        <v>0</v>
      </c>
      <c r="AG54" s="66">
        <f>IF(AND(Data!$B52=DataOdafim_2!AG$1,DataOdafim_2!$A54=Data!$A52),INT(Data!$H52/Data!$O$12),0)</f>
        <v>0</v>
      </c>
      <c r="AH54" s="66">
        <f>IF(AND(Data!$B52=DataOdafim_2!AH$1,DataOdafim_2!$A54=Data!$A52),INT(Data!$H52/Data!$O$12),0)</f>
        <v>0</v>
      </c>
      <c r="AI54" s="66">
        <f>IF(AND(Data!$B52=DataOdafim_2!AI$1,DataOdafim_2!$A54=Data!$A52),INT(Data!$H52/Data!$O$12),0)</f>
        <v>0</v>
      </c>
      <c r="AJ54" s="66">
        <f>IF(AND(Data!$B52=DataOdafim_2!AJ$1,DataOdafim_2!$A54=Data!$A52),INT(Data!$H52/Data!$O$12),0)</f>
        <v>0</v>
      </c>
      <c r="AK54" s="66">
        <f>IF(AND(Data!$B52=DataOdafim_2!AK$1,DataOdafim_2!$A54=Data!$A52),INT(Data!$H52/Data!$O$12),0)</f>
        <v>0</v>
      </c>
      <c r="AL54" s="66">
        <f>IF(AND(Data!$B52=DataOdafim_2!AL$1,DataOdafim_2!$A54=Data!$A52),INT(Data!$H52/Data!$O$12),0)</f>
        <v>0</v>
      </c>
      <c r="AM54" s="66">
        <f>IF(AND(Data!$B52=DataOdafim_2!AM$1,DataOdafim_2!$A54=Data!$A52),INT(Data!$H52/Data!$O$12),0)</f>
        <v>0</v>
      </c>
      <c r="AN54" s="66">
        <f>IF(AND(Data!$B52=DataOdafim_2!AN$1,DataOdafim_2!$A54=Data!$A52),INT(Data!$H52/Data!$O$12),0)</f>
        <v>0</v>
      </c>
      <c r="AO54" s="66">
        <f>IF(AND(Data!$B52=DataOdafim_2!AO$1,DataOdafim_2!$A54=Data!$A52),INT(Data!$H52/Data!$O$12),0)</f>
        <v>0</v>
      </c>
      <c r="AP54" s="66">
        <f>IF(AND(Data!$B52=DataOdafim_2!AP$1,DataOdafim_2!$A54=Data!$A52),INT(Data!$H52/Data!$O$12),0)</f>
        <v>0</v>
      </c>
      <c r="AQ54" s="66">
        <f>IF(AND(Data!$B52=DataOdafim_2!AQ$1,DataOdafim_2!$A54=Data!$A52),INT(Data!$H52/Data!$O$12),0)</f>
        <v>0</v>
      </c>
      <c r="AR54" s="66">
        <f>IF(AND(Data!$B52=DataOdafim_2!AR$1,DataOdafim_2!$A54=Data!$A52),INT(Data!$H52/Data!$O$12),0)</f>
        <v>0</v>
      </c>
      <c r="AS54" s="66">
        <f>IF(AND(Data!$B52=DataOdafim_2!AS$1,DataOdafim_2!$A54=Data!$A52),INT(Data!$H52/Data!$O$12),0)</f>
        <v>0</v>
      </c>
      <c r="AT54" s="66">
        <f>IF(AND(Data!$B52=DataOdafim_2!AT$1,DataOdafim_2!$A54=Data!$A52),INT(Data!$H52/Data!$O$12),0)</f>
        <v>0</v>
      </c>
      <c r="AU54" s="66">
        <f>IF(AND(Data!$B52=DataOdafim_2!AU$1,DataOdafim_2!$A54=Data!$A52),INT(Data!$H52/Data!$O$12),0)</f>
        <v>0</v>
      </c>
      <c r="AV54" s="66">
        <f>IF(AND(Data!$B52=DataOdafim_2!AV$1,DataOdafim_2!$A54=Data!$A52),INT(Data!$H52/Data!$O$12),0)</f>
        <v>0</v>
      </c>
      <c r="AW54" s="66">
        <f>IF(AND(Data!$B52=DataOdafim_2!AW$1,DataOdafim_2!$A54=Data!$A52),INT(Data!$H52/Data!$O$12),0)</f>
        <v>0</v>
      </c>
      <c r="AX54" s="66">
        <f>IF(AND(Data!$B52=DataOdafim_2!AX$1,DataOdafim_2!$A54=Data!$A52),INT(Data!$H52/Data!$O$12),0)</f>
        <v>0</v>
      </c>
      <c r="AY54" s="66">
        <f>IF(AND(Data!$B52=DataOdafim_2!AY$1,DataOdafim_2!$A54=Data!$A52),INT(Data!$H52/Data!$O$12),0)</f>
        <v>0</v>
      </c>
      <c r="AZ54" s="66">
        <f>IF(AND(Data!$B52=DataOdafim_2!AZ$1,DataOdafim_2!$A54=Data!$A52),INT(Data!$H52/Data!$O$12),0)</f>
        <v>0</v>
      </c>
      <c r="BA54" s="66">
        <f>IF(AND(Data!$B52=DataOdafim_2!BA$1,DataOdafim_2!$A54=Data!$A52),INT(Data!$H52/Data!$O$12),0)</f>
        <v>0</v>
      </c>
      <c r="BB54" s="66">
        <f>IF(AND(Data!$B52=DataOdafim_2!BB$1,DataOdafim_2!$A54=Data!$A52),INT(Data!$H52/Data!$O$12),0)</f>
        <v>0</v>
      </c>
      <c r="BC54" s="66">
        <f>IF(AND(Data!$B52=DataOdafim_2!BC$1,DataOdafim_2!$A54=Data!$A52),INT(Data!$H52/Data!$O$12),0)</f>
        <v>0</v>
      </c>
      <c r="BD54" s="66">
        <f>IF(AND(Data!$B52=DataOdafim_2!BD$1,DataOdafim_2!$A54=Data!$A52),INT(Data!$H52/Data!$O$12),0)</f>
        <v>0</v>
      </c>
      <c r="BE54" s="66">
        <f>IF(AND(Data!$B52=DataOdafim_2!BE$1,DataOdafim_2!$A54=Data!$A52),INT(Data!$H52/Data!$O$12),0)</f>
        <v>0</v>
      </c>
      <c r="BF54" s="66">
        <f>IF(AND(Data!$B52=DataOdafim_2!BF$1,DataOdafim_2!$A54=Data!$A52),INT(Data!$H52/Data!$O$12),0)</f>
        <v>0</v>
      </c>
      <c r="BG54" s="66">
        <f>IF(AND(Data!$B52=DataOdafim_2!BG$1,DataOdafim_2!$A54=Data!$A52),INT(Data!$H52/Data!$O$12),0)</f>
        <v>0</v>
      </c>
      <c r="BH54" s="66">
        <f>IF(AND(Data!$B52=DataOdafim_2!BH$1,DataOdafim_2!$A54=Data!$A52),INT(Data!$H52/Data!$O$12),0)</f>
        <v>0</v>
      </c>
      <c r="BI54" s="66">
        <f>IF(AND(Data!$B52=DataOdafim_2!BI$1,DataOdafim_2!$A54=Data!$A52),INT(Data!$H52/Data!$O$12),0)</f>
        <v>0</v>
      </c>
      <c r="BJ54" s="66">
        <f>IF(AND(Data!$B52=DataOdafim_2!BJ$1,DataOdafim_2!$A54=Data!$A52),INT(Data!$H52/Data!$O$12),0)</f>
        <v>0</v>
      </c>
    </row>
    <row r="55" spans="1:62" ht="15" x14ac:dyDescent="0.25">
      <c r="A55" s="64">
        <v>52</v>
      </c>
      <c r="B55" s="64">
        <f>VLOOKUP(A55,Data!A:E,5,FALSE)</f>
        <v>0</v>
      </c>
      <c r="C55" s="66">
        <f>IF(AND(Data!$B53=DataOdafim_2!C$1,DataOdafim_2!$A55=Data!$A53),INT(Data!$H53/Data!$O$12),0)</f>
        <v>0</v>
      </c>
      <c r="D55" s="66">
        <f>IF(AND(Data!$B53=DataOdafim_2!D$1,DataOdafim_2!$A55=Data!$A53),INT(Data!$H53/Data!$O$12),0)</f>
        <v>0</v>
      </c>
      <c r="E55" s="66">
        <f>IF(AND(Data!$B53=DataOdafim_2!E$1,DataOdafim_2!$A55=Data!$A53),INT(Data!$H53/Data!$O$12),0)</f>
        <v>0</v>
      </c>
      <c r="F55" s="66">
        <f>IF(AND(Data!$B53=DataOdafim_2!F$1,DataOdafim_2!$A55=Data!$A53),INT(Data!$H53/Data!$O$12),0)</f>
        <v>0</v>
      </c>
      <c r="G55" s="66">
        <f>IF(AND(Data!$B53=DataOdafim_2!G$1,DataOdafim_2!$A55=Data!$A53),INT(Data!$H53/Data!$O$12),0)</f>
        <v>0</v>
      </c>
      <c r="H55" s="66">
        <f>IF(AND(Data!$B53=DataOdafim_2!H$1,DataOdafim_2!$A55=Data!$A53),INT(Data!$H53/Data!$O$12),0)</f>
        <v>0</v>
      </c>
      <c r="I55" s="66">
        <f>IF(AND(Data!$B53=DataOdafim_2!I$1,DataOdafim_2!$A55=Data!$A53),INT(Data!$H53/Data!$O$12),0)</f>
        <v>0</v>
      </c>
      <c r="J55" s="66">
        <f>IF(AND(Data!$B53=DataOdafim_2!J$1,DataOdafim_2!$A55=Data!$A53),INT(Data!$H53/Data!$O$12),0)</f>
        <v>0</v>
      </c>
      <c r="K55" s="66">
        <f>IF(AND(Data!$B53=DataOdafim_2!K$1,DataOdafim_2!$A55=Data!$A53),INT(Data!$H53/Data!$O$12),0)</f>
        <v>0</v>
      </c>
      <c r="L55" s="66">
        <f>IF(AND(Data!$B53=DataOdafim_2!L$1,DataOdafim_2!$A55=Data!$A53),INT(Data!$H53/Data!$O$12),0)</f>
        <v>0</v>
      </c>
      <c r="M55" s="66">
        <f>IF(AND(Data!$B53=DataOdafim_2!M$1,DataOdafim_2!$A55=Data!$A53),INT(Data!$H53/Data!$O$12),0)</f>
        <v>0</v>
      </c>
      <c r="N55" s="66">
        <f>IF(AND(Data!$B53=DataOdafim_2!N$1,DataOdafim_2!$A55=Data!$A53),INT(Data!$H53/Data!$O$12),0)</f>
        <v>0</v>
      </c>
      <c r="O55" s="66">
        <f>IF(AND(Data!$B53=DataOdafim_2!O$1,DataOdafim_2!$A55=Data!$A53),INT(Data!$H53/Data!$O$12),0)</f>
        <v>0</v>
      </c>
      <c r="P55" s="66">
        <f>IF(AND(Data!$B53=DataOdafim_2!P$1,DataOdafim_2!$A55=Data!$A53),INT(Data!$H53/Data!$O$12),0)</f>
        <v>0</v>
      </c>
      <c r="Q55" s="66">
        <f>IF(AND(Data!$B53=DataOdafim_2!Q$1,DataOdafim_2!$A55=Data!$A53),INT(Data!$H53/Data!$O$12),0)</f>
        <v>0</v>
      </c>
      <c r="R55" s="66">
        <f>IF(AND(Data!$B53=DataOdafim_2!R$1,DataOdafim_2!$A55=Data!$A53),INT(Data!$H53/Data!$O$12),0)</f>
        <v>0</v>
      </c>
      <c r="S55" s="66">
        <f>IF(AND(Data!$B53=DataOdafim_2!S$1,DataOdafim_2!$A55=Data!$A53),INT(Data!$H53/Data!$O$12),0)</f>
        <v>0</v>
      </c>
      <c r="T55" s="66">
        <f>IF(AND(Data!$B53=DataOdafim_2!T$1,DataOdafim_2!$A55=Data!$A53),INT(Data!$H53/Data!$O$12),0)</f>
        <v>0</v>
      </c>
      <c r="U55" s="66">
        <f>IF(AND(Data!$B53=DataOdafim_2!U$1,DataOdafim_2!$A55=Data!$A53),INT(Data!$H53/Data!$O$12),0)</f>
        <v>0</v>
      </c>
      <c r="V55" s="66">
        <f>IF(AND(Data!$B53=DataOdafim_2!V$1,DataOdafim_2!$A55=Data!$A53),INT(Data!$H53/Data!$O$12),0)</f>
        <v>0</v>
      </c>
      <c r="W55" s="66">
        <f>IF(AND(Data!$B53=DataOdafim_2!W$1,DataOdafim_2!$A55=Data!$A53),INT(Data!$H53/Data!$O$12),0)</f>
        <v>0</v>
      </c>
      <c r="X55" s="66">
        <f>IF(AND(Data!$B53=DataOdafim_2!X$1,DataOdafim_2!$A55=Data!$A53),INT(Data!$H53/Data!$O$12),0)</f>
        <v>0</v>
      </c>
      <c r="Y55" s="66">
        <f>IF(AND(Data!$B53=DataOdafim_2!Y$1,DataOdafim_2!$A55=Data!$A53),INT(Data!$H53/Data!$O$12),0)</f>
        <v>0</v>
      </c>
      <c r="Z55" s="66">
        <f>IF(AND(Data!$B53=DataOdafim_2!Z$1,DataOdafim_2!$A55=Data!$A53),INT(Data!$H53/Data!$O$12),0)</f>
        <v>0</v>
      </c>
      <c r="AA55" s="66">
        <f>IF(AND(Data!$B53=DataOdafim_2!AA$1,DataOdafim_2!$A55=Data!$A53),INT(Data!$H53/Data!$O$12),0)</f>
        <v>0</v>
      </c>
      <c r="AB55" s="66">
        <f>IF(AND(Data!$B53=DataOdafim_2!AB$1,DataOdafim_2!$A55=Data!$A53),INT(Data!$H53/Data!$O$12),0)</f>
        <v>0</v>
      </c>
      <c r="AC55" s="66">
        <f>IF(AND(Data!$B53=DataOdafim_2!AC$1,DataOdafim_2!$A55=Data!$A53),INT(Data!$H53/Data!$O$12),0)</f>
        <v>0</v>
      </c>
      <c r="AD55" s="66">
        <f>IF(AND(Data!$B53=DataOdafim_2!AD$1,DataOdafim_2!$A55=Data!$A53),INT(Data!$H53/Data!$O$12),0)</f>
        <v>0</v>
      </c>
      <c r="AE55" s="66">
        <f>IF(AND(Data!$B53=DataOdafim_2!AE$1,DataOdafim_2!$A55=Data!$A53),INT(Data!$H53/Data!$O$12),0)</f>
        <v>0</v>
      </c>
      <c r="AF55" s="66">
        <f>IF(AND(Data!$B53=DataOdafim_2!AF$1,DataOdafim_2!$A55=Data!$A53),INT(Data!$H53/Data!$O$12),0)</f>
        <v>0</v>
      </c>
      <c r="AG55" s="66">
        <f>IF(AND(Data!$B53=DataOdafim_2!AG$1,DataOdafim_2!$A55=Data!$A53),INT(Data!$H53/Data!$O$12),0)</f>
        <v>0</v>
      </c>
      <c r="AH55" s="66">
        <f>IF(AND(Data!$B53=DataOdafim_2!AH$1,DataOdafim_2!$A55=Data!$A53),INT(Data!$H53/Data!$O$12),0)</f>
        <v>0</v>
      </c>
      <c r="AI55" s="66">
        <f>IF(AND(Data!$B53=DataOdafim_2!AI$1,DataOdafim_2!$A55=Data!$A53),INT(Data!$H53/Data!$O$12),0)</f>
        <v>0</v>
      </c>
      <c r="AJ55" s="66">
        <f>IF(AND(Data!$B53=DataOdafim_2!AJ$1,DataOdafim_2!$A55=Data!$A53),INT(Data!$H53/Data!$O$12),0)</f>
        <v>0</v>
      </c>
      <c r="AK55" s="66">
        <f>IF(AND(Data!$B53=DataOdafim_2!AK$1,DataOdafim_2!$A55=Data!$A53),INT(Data!$H53/Data!$O$12),0)</f>
        <v>0</v>
      </c>
      <c r="AL55" s="66">
        <f>IF(AND(Data!$B53=DataOdafim_2!AL$1,DataOdafim_2!$A55=Data!$A53),INT(Data!$H53/Data!$O$12),0)</f>
        <v>0</v>
      </c>
      <c r="AM55" s="66">
        <f>IF(AND(Data!$B53=DataOdafim_2!AM$1,DataOdafim_2!$A55=Data!$A53),INT(Data!$H53/Data!$O$12),0)</f>
        <v>0</v>
      </c>
      <c r="AN55" s="66">
        <f>IF(AND(Data!$B53=DataOdafim_2!AN$1,DataOdafim_2!$A55=Data!$A53),INT(Data!$H53/Data!$O$12),0)</f>
        <v>0</v>
      </c>
      <c r="AO55" s="66">
        <f>IF(AND(Data!$B53=DataOdafim_2!AO$1,DataOdafim_2!$A55=Data!$A53),INT(Data!$H53/Data!$O$12),0)</f>
        <v>0</v>
      </c>
      <c r="AP55" s="66">
        <f>IF(AND(Data!$B53=DataOdafim_2!AP$1,DataOdafim_2!$A55=Data!$A53),INT(Data!$H53/Data!$O$12),0)</f>
        <v>0</v>
      </c>
      <c r="AQ55" s="66">
        <f>IF(AND(Data!$B53=DataOdafim_2!AQ$1,DataOdafim_2!$A55=Data!$A53),INT(Data!$H53/Data!$O$12),0)</f>
        <v>0</v>
      </c>
      <c r="AR55" s="66">
        <f>IF(AND(Data!$B53=DataOdafim_2!AR$1,DataOdafim_2!$A55=Data!$A53),INT(Data!$H53/Data!$O$12),0)</f>
        <v>0</v>
      </c>
      <c r="AS55" s="66">
        <f>IF(AND(Data!$B53=DataOdafim_2!AS$1,DataOdafim_2!$A55=Data!$A53),INT(Data!$H53/Data!$O$12),0)</f>
        <v>0</v>
      </c>
      <c r="AT55" s="66">
        <f>IF(AND(Data!$B53=DataOdafim_2!AT$1,DataOdafim_2!$A55=Data!$A53),INT(Data!$H53/Data!$O$12),0)</f>
        <v>0</v>
      </c>
      <c r="AU55" s="66">
        <f>IF(AND(Data!$B53=DataOdafim_2!AU$1,DataOdafim_2!$A55=Data!$A53),INT(Data!$H53/Data!$O$12),0)</f>
        <v>0</v>
      </c>
      <c r="AV55" s="66">
        <f>IF(AND(Data!$B53=DataOdafim_2!AV$1,DataOdafim_2!$A55=Data!$A53),INT(Data!$H53/Data!$O$12),0)</f>
        <v>0</v>
      </c>
      <c r="AW55" s="66">
        <f>IF(AND(Data!$B53=DataOdafim_2!AW$1,DataOdafim_2!$A55=Data!$A53),INT(Data!$H53/Data!$O$12),0)</f>
        <v>0</v>
      </c>
      <c r="AX55" s="66">
        <f>IF(AND(Data!$B53=DataOdafim_2!AX$1,DataOdafim_2!$A55=Data!$A53),INT(Data!$H53/Data!$O$12),0)</f>
        <v>0</v>
      </c>
      <c r="AY55" s="66">
        <f>IF(AND(Data!$B53=DataOdafim_2!AY$1,DataOdafim_2!$A55=Data!$A53),INT(Data!$H53/Data!$O$12),0)</f>
        <v>0</v>
      </c>
      <c r="AZ55" s="66">
        <f>IF(AND(Data!$B53=DataOdafim_2!AZ$1,DataOdafim_2!$A55=Data!$A53),INT(Data!$H53/Data!$O$12),0)</f>
        <v>0</v>
      </c>
      <c r="BA55" s="66">
        <f>IF(AND(Data!$B53=DataOdafim_2!BA$1,DataOdafim_2!$A55=Data!$A53),INT(Data!$H53/Data!$O$12),0)</f>
        <v>0</v>
      </c>
      <c r="BB55" s="66">
        <f>IF(AND(Data!$B53=DataOdafim_2!BB$1,DataOdafim_2!$A55=Data!$A53),INT(Data!$H53/Data!$O$12),0)</f>
        <v>0</v>
      </c>
      <c r="BC55" s="66">
        <f>IF(AND(Data!$B53=DataOdafim_2!BC$1,DataOdafim_2!$A55=Data!$A53),INT(Data!$H53/Data!$O$12),0)</f>
        <v>0</v>
      </c>
      <c r="BD55" s="66">
        <f>IF(AND(Data!$B53=DataOdafim_2!BD$1,DataOdafim_2!$A55=Data!$A53),INT(Data!$H53/Data!$O$12),0)</f>
        <v>0</v>
      </c>
      <c r="BE55" s="66">
        <f>IF(AND(Data!$B53=DataOdafim_2!BE$1,DataOdafim_2!$A55=Data!$A53),INT(Data!$H53/Data!$O$12),0)</f>
        <v>0</v>
      </c>
      <c r="BF55" s="66">
        <f>IF(AND(Data!$B53=DataOdafim_2!BF$1,DataOdafim_2!$A55=Data!$A53),INT(Data!$H53/Data!$O$12),0)</f>
        <v>0</v>
      </c>
      <c r="BG55" s="66">
        <f>IF(AND(Data!$B53=DataOdafim_2!BG$1,DataOdafim_2!$A55=Data!$A53),INT(Data!$H53/Data!$O$12),0)</f>
        <v>0</v>
      </c>
      <c r="BH55" s="66">
        <f>IF(AND(Data!$B53=DataOdafim_2!BH$1,DataOdafim_2!$A55=Data!$A53),INT(Data!$H53/Data!$O$12),0)</f>
        <v>0</v>
      </c>
      <c r="BI55" s="66">
        <f>IF(AND(Data!$B53=DataOdafim_2!BI$1,DataOdafim_2!$A55=Data!$A53),INT(Data!$H53/Data!$O$12),0)</f>
        <v>0</v>
      </c>
      <c r="BJ55" s="66">
        <f>IF(AND(Data!$B53=DataOdafim_2!BJ$1,DataOdafim_2!$A55=Data!$A53),INT(Data!$H53/Data!$O$12),0)</f>
        <v>0</v>
      </c>
    </row>
    <row r="56" spans="1:62" ht="15" x14ac:dyDescent="0.25">
      <c r="A56" s="64">
        <v>53</v>
      </c>
      <c r="B56" s="64">
        <f>VLOOKUP(A56,Data!A:E,5,FALSE)</f>
        <v>0</v>
      </c>
      <c r="C56" s="66">
        <f>IF(AND(Data!$B54=DataOdafim_2!C$1,DataOdafim_2!$A56=Data!$A54),INT(Data!$H54/Data!$O$12),0)</f>
        <v>0</v>
      </c>
      <c r="D56" s="66">
        <f>IF(AND(Data!$B54=DataOdafim_2!D$1,DataOdafim_2!$A56=Data!$A54),INT(Data!$H54/Data!$O$12),0)</f>
        <v>0</v>
      </c>
      <c r="E56" s="66">
        <f>IF(AND(Data!$B54=DataOdafim_2!E$1,DataOdafim_2!$A56=Data!$A54),INT(Data!$H54/Data!$O$12),0)</f>
        <v>0</v>
      </c>
      <c r="F56" s="66">
        <f>IF(AND(Data!$B54=DataOdafim_2!F$1,DataOdafim_2!$A56=Data!$A54),INT(Data!$H54/Data!$O$12),0)</f>
        <v>0</v>
      </c>
      <c r="G56" s="66">
        <f>IF(AND(Data!$B54=DataOdafim_2!G$1,DataOdafim_2!$A56=Data!$A54),INT(Data!$H54/Data!$O$12),0)</f>
        <v>0</v>
      </c>
      <c r="H56" s="66">
        <f>IF(AND(Data!$B54=DataOdafim_2!H$1,DataOdafim_2!$A56=Data!$A54),INT(Data!$H54/Data!$O$12),0)</f>
        <v>0</v>
      </c>
      <c r="I56" s="66">
        <f>IF(AND(Data!$B54=DataOdafim_2!I$1,DataOdafim_2!$A56=Data!$A54),INT(Data!$H54/Data!$O$12),0)</f>
        <v>0</v>
      </c>
      <c r="J56" s="66">
        <f>IF(AND(Data!$B54=DataOdafim_2!J$1,DataOdafim_2!$A56=Data!$A54),INT(Data!$H54/Data!$O$12),0)</f>
        <v>0</v>
      </c>
      <c r="K56" s="66">
        <f>IF(AND(Data!$B54=DataOdafim_2!K$1,DataOdafim_2!$A56=Data!$A54),INT(Data!$H54/Data!$O$12),0)</f>
        <v>0</v>
      </c>
      <c r="L56" s="66">
        <f>IF(AND(Data!$B54=DataOdafim_2!L$1,DataOdafim_2!$A56=Data!$A54),INT(Data!$H54/Data!$O$12),0)</f>
        <v>0</v>
      </c>
      <c r="M56" s="66">
        <f>IF(AND(Data!$B54=DataOdafim_2!M$1,DataOdafim_2!$A56=Data!$A54),INT(Data!$H54/Data!$O$12),0)</f>
        <v>0</v>
      </c>
      <c r="N56" s="66">
        <f>IF(AND(Data!$B54=DataOdafim_2!N$1,DataOdafim_2!$A56=Data!$A54),INT(Data!$H54/Data!$O$12),0)</f>
        <v>0</v>
      </c>
      <c r="O56" s="66">
        <f>IF(AND(Data!$B54=DataOdafim_2!O$1,DataOdafim_2!$A56=Data!$A54),INT(Data!$H54/Data!$O$12),0)</f>
        <v>0</v>
      </c>
      <c r="P56" s="66">
        <f>IF(AND(Data!$B54=DataOdafim_2!P$1,DataOdafim_2!$A56=Data!$A54),INT(Data!$H54/Data!$O$12),0)</f>
        <v>0</v>
      </c>
      <c r="Q56" s="66">
        <f>IF(AND(Data!$B54=DataOdafim_2!Q$1,DataOdafim_2!$A56=Data!$A54),INT(Data!$H54/Data!$O$12),0)</f>
        <v>0</v>
      </c>
      <c r="R56" s="66">
        <f>IF(AND(Data!$B54=DataOdafim_2!R$1,DataOdafim_2!$A56=Data!$A54),INT(Data!$H54/Data!$O$12),0)</f>
        <v>0</v>
      </c>
      <c r="S56" s="66">
        <f>IF(AND(Data!$B54=DataOdafim_2!S$1,DataOdafim_2!$A56=Data!$A54),INT(Data!$H54/Data!$O$12),0)</f>
        <v>0</v>
      </c>
      <c r="T56" s="66">
        <f>IF(AND(Data!$B54=DataOdafim_2!T$1,DataOdafim_2!$A56=Data!$A54),INT(Data!$H54/Data!$O$12),0)</f>
        <v>0</v>
      </c>
      <c r="U56" s="66">
        <f>IF(AND(Data!$B54=DataOdafim_2!U$1,DataOdafim_2!$A56=Data!$A54),INT(Data!$H54/Data!$O$12),0)</f>
        <v>0</v>
      </c>
      <c r="V56" s="66">
        <f>IF(AND(Data!$B54=DataOdafim_2!V$1,DataOdafim_2!$A56=Data!$A54),INT(Data!$H54/Data!$O$12),0)</f>
        <v>0</v>
      </c>
      <c r="W56" s="66">
        <f>IF(AND(Data!$B54=DataOdafim_2!W$1,DataOdafim_2!$A56=Data!$A54),INT(Data!$H54/Data!$O$12),0)</f>
        <v>0</v>
      </c>
      <c r="X56" s="66">
        <f>IF(AND(Data!$B54=DataOdafim_2!X$1,DataOdafim_2!$A56=Data!$A54),INT(Data!$H54/Data!$O$12),0)</f>
        <v>0</v>
      </c>
      <c r="Y56" s="66">
        <f>IF(AND(Data!$B54=DataOdafim_2!Y$1,DataOdafim_2!$A56=Data!$A54),INT(Data!$H54/Data!$O$12),0)</f>
        <v>0</v>
      </c>
      <c r="Z56" s="66">
        <f>IF(AND(Data!$B54=DataOdafim_2!Z$1,DataOdafim_2!$A56=Data!$A54),INT(Data!$H54/Data!$O$12),0)</f>
        <v>0</v>
      </c>
      <c r="AA56" s="66">
        <f>IF(AND(Data!$B54=DataOdafim_2!AA$1,DataOdafim_2!$A56=Data!$A54),INT(Data!$H54/Data!$O$12),0)</f>
        <v>0</v>
      </c>
      <c r="AB56" s="66">
        <f>IF(AND(Data!$B54=DataOdafim_2!AB$1,DataOdafim_2!$A56=Data!$A54),INT(Data!$H54/Data!$O$12),0)</f>
        <v>0</v>
      </c>
      <c r="AC56" s="66">
        <f>IF(AND(Data!$B54=DataOdafim_2!AC$1,DataOdafim_2!$A56=Data!$A54),INT(Data!$H54/Data!$O$12),0)</f>
        <v>0</v>
      </c>
      <c r="AD56" s="66">
        <f>IF(AND(Data!$B54=DataOdafim_2!AD$1,DataOdafim_2!$A56=Data!$A54),INT(Data!$H54/Data!$O$12),0)</f>
        <v>0</v>
      </c>
      <c r="AE56" s="66">
        <f>IF(AND(Data!$B54=DataOdafim_2!AE$1,DataOdafim_2!$A56=Data!$A54),INT(Data!$H54/Data!$O$12),0)</f>
        <v>0</v>
      </c>
      <c r="AF56" s="66">
        <f>IF(AND(Data!$B54=DataOdafim_2!AF$1,DataOdafim_2!$A56=Data!$A54),INT(Data!$H54/Data!$O$12),0)</f>
        <v>0</v>
      </c>
      <c r="AG56" s="66">
        <f>IF(AND(Data!$B54=DataOdafim_2!AG$1,DataOdafim_2!$A56=Data!$A54),INT(Data!$H54/Data!$O$12),0)</f>
        <v>0</v>
      </c>
      <c r="AH56" s="66">
        <f>IF(AND(Data!$B54=DataOdafim_2!AH$1,DataOdafim_2!$A56=Data!$A54),INT(Data!$H54/Data!$O$12),0)</f>
        <v>0</v>
      </c>
      <c r="AI56" s="66">
        <f>IF(AND(Data!$B54=DataOdafim_2!AI$1,DataOdafim_2!$A56=Data!$A54),INT(Data!$H54/Data!$O$12),0)</f>
        <v>0</v>
      </c>
      <c r="AJ56" s="66">
        <f>IF(AND(Data!$B54=DataOdafim_2!AJ$1,DataOdafim_2!$A56=Data!$A54),INT(Data!$H54/Data!$O$12),0)</f>
        <v>0</v>
      </c>
      <c r="AK56" s="66">
        <f>IF(AND(Data!$B54=DataOdafim_2!AK$1,DataOdafim_2!$A56=Data!$A54),INT(Data!$H54/Data!$O$12),0)</f>
        <v>0</v>
      </c>
      <c r="AL56" s="66">
        <f>IF(AND(Data!$B54=DataOdafim_2!AL$1,DataOdafim_2!$A56=Data!$A54),INT(Data!$H54/Data!$O$12),0)</f>
        <v>0</v>
      </c>
      <c r="AM56" s="66">
        <f>IF(AND(Data!$B54=DataOdafim_2!AM$1,DataOdafim_2!$A56=Data!$A54),INT(Data!$H54/Data!$O$12),0)</f>
        <v>0</v>
      </c>
      <c r="AN56" s="66">
        <f>IF(AND(Data!$B54=DataOdafim_2!AN$1,DataOdafim_2!$A56=Data!$A54),INT(Data!$H54/Data!$O$12),0)</f>
        <v>0</v>
      </c>
      <c r="AO56" s="66">
        <f>IF(AND(Data!$B54=DataOdafim_2!AO$1,DataOdafim_2!$A56=Data!$A54),INT(Data!$H54/Data!$O$12),0)</f>
        <v>0</v>
      </c>
      <c r="AP56" s="66">
        <f>IF(AND(Data!$B54=DataOdafim_2!AP$1,DataOdafim_2!$A56=Data!$A54),INT(Data!$H54/Data!$O$12),0)</f>
        <v>0</v>
      </c>
      <c r="AQ56" s="66">
        <f>IF(AND(Data!$B54=DataOdafim_2!AQ$1,DataOdafim_2!$A56=Data!$A54),INT(Data!$H54/Data!$O$12),0)</f>
        <v>0</v>
      </c>
      <c r="AR56" s="66">
        <f>IF(AND(Data!$B54=DataOdafim_2!AR$1,DataOdafim_2!$A56=Data!$A54),INT(Data!$H54/Data!$O$12),0)</f>
        <v>0</v>
      </c>
      <c r="AS56" s="66">
        <f>IF(AND(Data!$B54=DataOdafim_2!AS$1,DataOdafim_2!$A56=Data!$A54),INT(Data!$H54/Data!$O$12),0)</f>
        <v>0</v>
      </c>
      <c r="AT56" s="66">
        <f>IF(AND(Data!$B54=DataOdafim_2!AT$1,DataOdafim_2!$A56=Data!$A54),INT(Data!$H54/Data!$O$12),0)</f>
        <v>0</v>
      </c>
      <c r="AU56" s="66">
        <f>IF(AND(Data!$B54=DataOdafim_2!AU$1,DataOdafim_2!$A56=Data!$A54),INT(Data!$H54/Data!$O$12),0)</f>
        <v>0</v>
      </c>
      <c r="AV56" s="66">
        <f>IF(AND(Data!$B54=DataOdafim_2!AV$1,DataOdafim_2!$A56=Data!$A54),INT(Data!$H54/Data!$O$12),0)</f>
        <v>0</v>
      </c>
      <c r="AW56" s="66">
        <f>IF(AND(Data!$B54=DataOdafim_2!AW$1,DataOdafim_2!$A56=Data!$A54),INT(Data!$H54/Data!$O$12),0)</f>
        <v>0</v>
      </c>
      <c r="AX56" s="66">
        <f>IF(AND(Data!$B54=DataOdafim_2!AX$1,DataOdafim_2!$A56=Data!$A54),INT(Data!$H54/Data!$O$12),0)</f>
        <v>0</v>
      </c>
      <c r="AY56" s="66">
        <f>IF(AND(Data!$B54=DataOdafim_2!AY$1,DataOdafim_2!$A56=Data!$A54),INT(Data!$H54/Data!$O$12),0)</f>
        <v>0</v>
      </c>
      <c r="AZ56" s="66">
        <f>IF(AND(Data!$B54=DataOdafim_2!AZ$1,DataOdafim_2!$A56=Data!$A54),INT(Data!$H54/Data!$O$12),0)</f>
        <v>0</v>
      </c>
      <c r="BA56" s="66">
        <f>IF(AND(Data!$B54=DataOdafim_2!BA$1,DataOdafim_2!$A56=Data!$A54),INT(Data!$H54/Data!$O$12),0)</f>
        <v>0</v>
      </c>
      <c r="BB56" s="66">
        <f>IF(AND(Data!$B54=DataOdafim_2!BB$1,DataOdafim_2!$A56=Data!$A54),INT(Data!$H54/Data!$O$12),0)</f>
        <v>0</v>
      </c>
      <c r="BC56" s="66">
        <f>IF(AND(Data!$B54=DataOdafim_2!BC$1,DataOdafim_2!$A56=Data!$A54),INT(Data!$H54/Data!$O$12),0)</f>
        <v>0</v>
      </c>
      <c r="BD56" s="66">
        <f>IF(AND(Data!$B54=DataOdafim_2!BD$1,DataOdafim_2!$A56=Data!$A54),INT(Data!$H54/Data!$O$12),0)</f>
        <v>0</v>
      </c>
      <c r="BE56" s="66">
        <f>IF(AND(Data!$B54=DataOdafim_2!BE$1,DataOdafim_2!$A56=Data!$A54),INT(Data!$H54/Data!$O$12),0)</f>
        <v>0</v>
      </c>
      <c r="BF56" s="66">
        <f>IF(AND(Data!$B54=DataOdafim_2!BF$1,DataOdafim_2!$A56=Data!$A54),INT(Data!$H54/Data!$O$12),0)</f>
        <v>0</v>
      </c>
      <c r="BG56" s="66">
        <f>IF(AND(Data!$B54=DataOdafim_2!BG$1,DataOdafim_2!$A56=Data!$A54),INT(Data!$H54/Data!$O$12),0)</f>
        <v>0</v>
      </c>
      <c r="BH56" s="66">
        <f>IF(AND(Data!$B54=DataOdafim_2!BH$1,DataOdafim_2!$A56=Data!$A54),INT(Data!$H54/Data!$O$12),0)</f>
        <v>0</v>
      </c>
      <c r="BI56" s="66">
        <f>IF(AND(Data!$B54=DataOdafim_2!BI$1,DataOdafim_2!$A56=Data!$A54),INT(Data!$H54/Data!$O$12),0)</f>
        <v>0</v>
      </c>
      <c r="BJ56" s="66">
        <f>IF(AND(Data!$B54=DataOdafim_2!BJ$1,DataOdafim_2!$A56=Data!$A54),INT(Data!$H54/Data!$O$12),0)</f>
        <v>0</v>
      </c>
    </row>
    <row r="57" spans="1:62" ht="15" x14ac:dyDescent="0.25">
      <c r="A57" s="64">
        <v>54</v>
      </c>
      <c r="B57" s="64">
        <f>VLOOKUP(A57,Data!A:E,5,FALSE)</f>
        <v>0</v>
      </c>
      <c r="C57" s="66">
        <f>IF(AND(Data!$B55=DataOdafim_2!C$1,DataOdafim_2!$A57=Data!$A55),INT(Data!$H55/Data!$O$12),0)</f>
        <v>0</v>
      </c>
      <c r="D57" s="66">
        <f>IF(AND(Data!$B55=DataOdafim_2!D$1,DataOdafim_2!$A57=Data!$A55),INT(Data!$H55/Data!$O$12),0)</f>
        <v>0</v>
      </c>
      <c r="E57" s="66">
        <f>IF(AND(Data!$B55=DataOdafim_2!E$1,DataOdafim_2!$A57=Data!$A55),INT(Data!$H55/Data!$O$12),0)</f>
        <v>0</v>
      </c>
      <c r="F57" s="66">
        <f>IF(AND(Data!$B55=DataOdafim_2!F$1,DataOdafim_2!$A57=Data!$A55),INT(Data!$H55/Data!$O$12),0)</f>
        <v>0</v>
      </c>
      <c r="G57" s="66">
        <f>IF(AND(Data!$B55=DataOdafim_2!G$1,DataOdafim_2!$A57=Data!$A55),INT(Data!$H55/Data!$O$12),0)</f>
        <v>0</v>
      </c>
      <c r="H57" s="66">
        <f>IF(AND(Data!$B55=DataOdafim_2!H$1,DataOdafim_2!$A57=Data!$A55),INT(Data!$H55/Data!$O$12),0)</f>
        <v>0</v>
      </c>
      <c r="I57" s="66">
        <f>IF(AND(Data!$B55=DataOdafim_2!I$1,DataOdafim_2!$A57=Data!$A55),INT(Data!$H55/Data!$O$12),0)</f>
        <v>0</v>
      </c>
      <c r="J57" s="66">
        <f>IF(AND(Data!$B55=DataOdafim_2!J$1,DataOdafim_2!$A57=Data!$A55),INT(Data!$H55/Data!$O$12),0)</f>
        <v>0</v>
      </c>
      <c r="K57" s="66">
        <f>IF(AND(Data!$B55=DataOdafim_2!K$1,DataOdafim_2!$A57=Data!$A55),INT(Data!$H55/Data!$O$12),0)</f>
        <v>0</v>
      </c>
      <c r="L57" s="66">
        <f>IF(AND(Data!$B55=DataOdafim_2!L$1,DataOdafim_2!$A57=Data!$A55),INT(Data!$H55/Data!$O$12),0)</f>
        <v>0</v>
      </c>
      <c r="M57" s="66">
        <f>IF(AND(Data!$B55=DataOdafim_2!M$1,DataOdafim_2!$A57=Data!$A55),INT(Data!$H55/Data!$O$12),0)</f>
        <v>0</v>
      </c>
      <c r="N57" s="66">
        <f>IF(AND(Data!$B55=DataOdafim_2!N$1,DataOdafim_2!$A57=Data!$A55),INT(Data!$H55/Data!$O$12),0)</f>
        <v>0</v>
      </c>
      <c r="O57" s="66">
        <f>IF(AND(Data!$B55=DataOdafim_2!O$1,DataOdafim_2!$A57=Data!$A55),INT(Data!$H55/Data!$O$12),0)</f>
        <v>0</v>
      </c>
      <c r="P57" s="66">
        <f>IF(AND(Data!$B55=DataOdafim_2!P$1,DataOdafim_2!$A57=Data!$A55),INT(Data!$H55/Data!$O$12),0)</f>
        <v>0</v>
      </c>
      <c r="Q57" s="66">
        <f>IF(AND(Data!$B55=DataOdafim_2!Q$1,DataOdafim_2!$A57=Data!$A55),INT(Data!$H55/Data!$O$12),0)</f>
        <v>0</v>
      </c>
      <c r="R57" s="66">
        <f>IF(AND(Data!$B55=DataOdafim_2!R$1,DataOdafim_2!$A57=Data!$A55),INT(Data!$H55/Data!$O$12),0)</f>
        <v>0</v>
      </c>
      <c r="S57" s="66">
        <f>IF(AND(Data!$B55=DataOdafim_2!S$1,DataOdafim_2!$A57=Data!$A55),INT(Data!$H55/Data!$O$12),0)</f>
        <v>0</v>
      </c>
      <c r="T57" s="66">
        <f>IF(AND(Data!$B55=DataOdafim_2!T$1,DataOdafim_2!$A57=Data!$A55),INT(Data!$H55/Data!$O$12),0)</f>
        <v>0</v>
      </c>
      <c r="U57" s="66">
        <f>IF(AND(Data!$B55=DataOdafim_2!U$1,DataOdafim_2!$A57=Data!$A55),INT(Data!$H55/Data!$O$12),0)</f>
        <v>0</v>
      </c>
      <c r="V57" s="66">
        <f>IF(AND(Data!$B55=DataOdafim_2!V$1,DataOdafim_2!$A57=Data!$A55),INT(Data!$H55/Data!$O$12),0)</f>
        <v>0</v>
      </c>
      <c r="W57" s="66">
        <f>IF(AND(Data!$B55=DataOdafim_2!W$1,DataOdafim_2!$A57=Data!$A55),INT(Data!$H55/Data!$O$12),0)</f>
        <v>0</v>
      </c>
      <c r="X57" s="66">
        <f>IF(AND(Data!$B55=DataOdafim_2!X$1,DataOdafim_2!$A57=Data!$A55),INT(Data!$H55/Data!$O$12),0)</f>
        <v>0</v>
      </c>
      <c r="Y57" s="66">
        <f>IF(AND(Data!$B55=DataOdafim_2!Y$1,DataOdafim_2!$A57=Data!$A55),INT(Data!$H55/Data!$O$12),0)</f>
        <v>0</v>
      </c>
      <c r="Z57" s="66">
        <f>IF(AND(Data!$B55=DataOdafim_2!Z$1,DataOdafim_2!$A57=Data!$A55),INT(Data!$H55/Data!$O$12),0)</f>
        <v>0</v>
      </c>
      <c r="AA57" s="66">
        <f>IF(AND(Data!$B55=DataOdafim_2!AA$1,DataOdafim_2!$A57=Data!$A55),INT(Data!$H55/Data!$O$12),0)</f>
        <v>0</v>
      </c>
      <c r="AB57" s="66">
        <f>IF(AND(Data!$B55=DataOdafim_2!AB$1,DataOdafim_2!$A57=Data!$A55),INT(Data!$H55/Data!$O$12),0)</f>
        <v>0</v>
      </c>
      <c r="AC57" s="66">
        <f>IF(AND(Data!$B55=DataOdafim_2!AC$1,DataOdafim_2!$A57=Data!$A55),INT(Data!$H55/Data!$O$12),0)</f>
        <v>0</v>
      </c>
      <c r="AD57" s="66">
        <f>IF(AND(Data!$B55=DataOdafim_2!AD$1,DataOdafim_2!$A57=Data!$A55),INT(Data!$H55/Data!$O$12),0)</f>
        <v>0</v>
      </c>
      <c r="AE57" s="66">
        <f>IF(AND(Data!$B55=DataOdafim_2!AE$1,DataOdafim_2!$A57=Data!$A55),INT(Data!$H55/Data!$O$12),0)</f>
        <v>0</v>
      </c>
      <c r="AF57" s="66">
        <f>IF(AND(Data!$B55=DataOdafim_2!AF$1,DataOdafim_2!$A57=Data!$A55),INT(Data!$H55/Data!$O$12),0)</f>
        <v>0</v>
      </c>
      <c r="AG57" s="66">
        <f>IF(AND(Data!$B55=DataOdafim_2!AG$1,DataOdafim_2!$A57=Data!$A55),INT(Data!$H55/Data!$O$12),0)</f>
        <v>0</v>
      </c>
      <c r="AH57" s="66">
        <f>IF(AND(Data!$B55=DataOdafim_2!AH$1,DataOdafim_2!$A57=Data!$A55),INT(Data!$H55/Data!$O$12),0)</f>
        <v>0</v>
      </c>
      <c r="AI57" s="66">
        <f>IF(AND(Data!$B55=DataOdafim_2!AI$1,DataOdafim_2!$A57=Data!$A55),INT(Data!$H55/Data!$O$12),0)</f>
        <v>0</v>
      </c>
      <c r="AJ57" s="66">
        <f>IF(AND(Data!$B55=DataOdafim_2!AJ$1,DataOdafim_2!$A57=Data!$A55),INT(Data!$H55/Data!$O$12),0)</f>
        <v>0</v>
      </c>
      <c r="AK57" s="66">
        <f>IF(AND(Data!$B55=DataOdafim_2!AK$1,DataOdafim_2!$A57=Data!$A55),INT(Data!$H55/Data!$O$12),0)</f>
        <v>0</v>
      </c>
      <c r="AL57" s="66">
        <f>IF(AND(Data!$B55=DataOdafim_2!AL$1,DataOdafim_2!$A57=Data!$A55),INT(Data!$H55/Data!$O$12),0)</f>
        <v>0</v>
      </c>
      <c r="AM57" s="66">
        <f>IF(AND(Data!$B55=DataOdafim_2!AM$1,DataOdafim_2!$A57=Data!$A55),INT(Data!$H55/Data!$O$12),0)</f>
        <v>0</v>
      </c>
      <c r="AN57" s="66">
        <f>IF(AND(Data!$B55=DataOdafim_2!AN$1,DataOdafim_2!$A57=Data!$A55),INT(Data!$H55/Data!$O$12),0)</f>
        <v>0</v>
      </c>
      <c r="AO57" s="66">
        <f>IF(AND(Data!$B55=DataOdafim_2!AO$1,DataOdafim_2!$A57=Data!$A55),INT(Data!$H55/Data!$O$12),0)</f>
        <v>0</v>
      </c>
      <c r="AP57" s="66">
        <f>IF(AND(Data!$B55=DataOdafim_2!AP$1,DataOdafim_2!$A57=Data!$A55),INT(Data!$H55/Data!$O$12),0)</f>
        <v>0</v>
      </c>
      <c r="AQ57" s="66">
        <f>IF(AND(Data!$B55=DataOdafim_2!AQ$1,DataOdafim_2!$A57=Data!$A55),INT(Data!$H55/Data!$O$12),0)</f>
        <v>0</v>
      </c>
      <c r="AR57" s="66">
        <f>IF(AND(Data!$B55=DataOdafim_2!AR$1,DataOdafim_2!$A57=Data!$A55),INT(Data!$H55/Data!$O$12),0)</f>
        <v>0</v>
      </c>
      <c r="AS57" s="66">
        <f>IF(AND(Data!$B55=DataOdafim_2!AS$1,DataOdafim_2!$A57=Data!$A55),INT(Data!$H55/Data!$O$12),0)</f>
        <v>0</v>
      </c>
      <c r="AT57" s="66">
        <f>IF(AND(Data!$B55=DataOdafim_2!AT$1,DataOdafim_2!$A57=Data!$A55),INT(Data!$H55/Data!$O$12),0)</f>
        <v>0</v>
      </c>
      <c r="AU57" s="66">
        <f>IF(AND(Data!$B55=DataOdafim_2!AU$1,DataOdafim_2!$A57=Data!$A55),INT(Data!$H55/Data!$O$12),0)</f>
        <v>0</v>
      </c>
      <c r="AV57" s="66">
        <f>IF(AND(Data!$B55=DataOdafim_2!AV$1,DataOdafim_2!$A57=Data!$A55),INT(Data!$H55/Data!$O$12),0)</f>
        <v>0</v>
      </c>
      <c r="AW57" s="66">
        <f>IF(AND(Data!$B55=DataOdafim_2!AW$1,DataOdafim_2!$A57=Data!$A55),INT(Data!$H55/Data!$O$12),0)</f>
        <v>0</v>
      </c>
      <c r="AX57" s="66">
        <f>IF(AND(Data!$B55=DataOdafim_2!AX$1,DataOdafim_2!$A57=Data!$A55),INT(Data!$H55/Data!$O$12),0)</f>
        <v>0</v>
      </c>
      <c r="AY57" s="66">
        <f>IF(AND(Data!$B55=DataOdafim_2!AY$1,DataOdafim_2!$A57=Data!$A55),INT(Data!$H55/Data!$O$12),0)</f>
        <v>0</v>
      </c>
      <c r="AZ57" s="66">
        <f>IF(AND(Data!$B55=DataOdafim_2!AZ$1,DataOdafim_2!$A57=Data!$A55),INT(Data!$H55/Data!$O$12),0)</f>
        <v>0</v>
      </c>
      <c r="BA57" s="66">
        <f>IF(AND(Data!$B55=DataOdafim_2!BA$1,DataOdafim_2!$A57=Data!$A55),INT(Data!$H55/Data!$O$12),0)</f>
        <v>0</v>
      </c>
      <c r="BB57" s="66">
        <f>IF(AND(Data!$B55=DataOdafim_2!BB$1,DataOdafim_2!$A57=Data!$A55),INT(Data!$H55/Data!$O$12),0)</f>
        <v>0</v>
      </c>
      <c r="BC57" s="66">
        <f>IF(AND(Data!$B55=DataOdafim_2!BC$1,DataOdafim_2!$A57=Data!$A55),INT(Data!$H55/Data!$O$12),0)</f>
        <v>0</v>
      </c>
      <c r="BD57" s="66">
        <f>IF(AND(Data!$B55=DataOdafim_2!BD$1,DataOdafim_2!$A57=Data!$A55),INT(Data!$H55/Data!$O$12),0)</f>
        <v>0</v>
      </c>
      <c r="BE57" s="66">
        <f>IF(AND(Data!$B55=DataOdafim_2!BE$1,DataOdafim_2!$A57=Data!$A55),INT(Data!$H55/Data!$O$12),0)</f>
        <v>0</v>
      </c>
      <c r="BF57" s="66">
        <f>IF(AND(Data!$B55=DataOdafim_2!BF$1,DataOdafim_2!$A57=Data!$A55),INT(Data!$H55/Data!$O$12),0)</f>
        <v>0</v>
      </c>
      <c r="BG57" s="66">
        <f>IF(AND(Data!$B55=DataOdafim_2!BG$1,DataOdafim_2!$A57=Data!$A55),INT(Data!$H55/Data!$O$12),0)</f>
        <v>0</v>
      </c>
      <c r="BH57" s="66">
        <f>IF(AND(Data!$B55=DataOdafim_2!BH$1,DataOdafim_2!$A57=Data!$A55),INT(Data!$H55/Data!$O$12),0)</f>
        <v>0</v>
      </c>
      <c r="BI57" s="66">
        <f>IF(AND(Data!$B55=DataOdafim_2!BI$1,DataOdafim_2!$A57=Data!$A55),INT(Data!$H55/Data!$O$12),0)</f>
        <v>0</v>
      </c>
      <c r="BJ57" s="66">
        <f>IF(AND(Data!$B55=DataOdafim_2!BJ$1,DataOdafim_2!$A57=Data!$A55),INT(Data!$H55/Data!$O$12),0)</f>
        <v>0</v>
      </c>
    </row>
    <row r="58" spans="1:62" ht="15" x14ac:dyDescent="0.25">
      <c r="A58" s="64">
        <v>55</v>
      </c>
      <c r="B58" s="64">
        <f>VLOOKUP(A58,Data!A:E,5,FALSE)</f>
        <v>0</v>
      </c>
      <c r="C58" s="66">
        <f>IF(AND(Data!$B56=DataOdafim_2!C$1,DataOdafim_2!$A58=Data!$A56),INT(Data!$H56/Data!$O$12),0)</f>
        <v>0</v>
      </c>
      <c r="D58" s="66">
        <f>IF(AND(Data!$B56=DataOdafim_2!D$1,DataOdafim_2!$A58=Data!$A56),INT(Data!$H56/Data!$O$12),0)</f>
        <v>0</v>
      </c>
      <c r="E58" s="66">
        <f>IF(AND(Data!$B56=DataOdafim_2!E$1,DataOdafim_2!$A58=Data!$A56),INT(Data!$H56/Data!$O$12),0)</f>
        <v>0</v>
      </c>
      <c r="F58" s="66">
        <f>IF(AND(Data!$B56=DataOdafim_2!F$1,DataOdafim_2!$A58=Data!$A56),INT(Data!$H56/Data!$O$12),0)</f>
        <v>0</v>
      </c>
      <c r="G58" s="66">
        <f>IF(AND(Data!$B56=DataOdafim_2!G$1,DataOdafim_2!$A58=Data!$A56),INT(Data!$H56/Data!$O$12),0)</f>
        <v>0</v>
      </c>
      <c r="H58" s="66">
        <f>IF(AND(Data!$B56=DataOdafim_2!H$1,DataOdafim_2!$A58=Data!$A56),INT(Data!$H56/Data!$O$12),0)</f>
        <v>0</v>
      </c>
      <c r="I58" s="66">
        <f>IF(AND(Data!$B56=DataOdafim_2!I$1,DataOdafim_2!$A58=Data!$A56),INT(Data!$H56/Data!$O$12),0)</f>
        <v>0</v>
      </c>
      <c r="J58" s="66">
        <f>IF(AND(Data!$B56=DataOdafim_2!J$1,DataOdafim_2!$A58=Data!$A56),INT(Data!$H56/Data!$O$12),0)</f>
        <v>0</v>
      </c>
      <c r="K58" s="66">
        <f>IF(AND(Data!$B56=DataOdafim_2!K$1,DataOdafim_2!$A58=Data!$A56),INT(Data!$H56/Data!$O$12),0)</f>
        <v>0</v>
      </c>
      <c r="L58" s="66">
        <f>IF(AND(Data!$B56=DataOdafim_2!L$1,DataOdafim_2!$A58=Data!$A56),INT(Data!$H56/Data!$O$12),0)</f>
        <v>0</v>
      </c>
      <c r="M58" s="66">
        <f>IF(AND(Data!$B56=DataOdafim_2!M$1,DataOdafim_2!$A58=Data!$A56),INT(Data!$H56/Data!$O$12),0)</f>
        <v>0</v>
      </c>
      <c r="N58" s="66">
        <f>IF(AND(Data!$B56=DataOdafim_2!N$1,DataOdafim_2!$A58=Data!$A56),INT(Data!$H56/Data!$O$12),0)</f>
        <v>0</v>
      </c>
      <c r="O58" s="66">
        <f>IF(AND(Data!$B56=DataOdafim_2!O$1,DataOdafim_2!$A58=Data!$A56),INT(Data!$H56/Data!$O$12),0)</f>
        <v>0</v>
      </c>
      <c r="P58" s="66">
        <f>IF(AND(Data!$B56=DataOdafim_2!P$1,DataOdafim_2!$A58=Data!$A56),INT(Data!$H56/Data!$O$12),0)</f>
        <v>0</v>
      </c>
      <c r="Q58" s="66">
        <f>IF(AND(Data!$B56=DataOdafim_2!Q$1,DataOdafim_2!$A58=Data!$A56),INT(Data!$H56/Data!$O$12),0)</f>
        <v>0</v>
      </c>
      <c r="R58" s="66">
        <f>IF(AND(Data!$B56=DataOdafim_2!R$1,DataOdafim_2!$A58=Data!$A56),INT(Data!$H56/Data!$O$12),0)</f>
        <v>0</v>
      </c>
      <c r="S58" s="66">
        <f>IF(AND(Data!$B56=DataOdafim_2!S$1,DataOdafim_2!$A58=Data!$A56),INT(Data!$H56/Data!$O$12),0)</f>
        <v>0</v>
      </c>
      <c r="T58" s="66">
        <f>IF(AND(Data!$B56=DataOdafim_2!T$1,DataOdafim_2!$A58=Data!$A56),INT(Data!$H56/Data!$O$12),0)</f>
        <v>0</v>
      </c>
      <c r="U58" s="66">
        <f>IF(AND(Data!$B56=DataOdafim_2!U$1,DataOdafim_2!$A58=Data!$A56),INT(Data!$H56/Data!$O$12),0)</f>
        <v>0</v>
      </c>
      <c r="V58" s="66">
        <f>IF(AND(Data!$B56=DataOdafim_2!V$1,DataOdafim_2!$A58=Data!$A56),INT(Data!$H56/Data!$O$12),0)</f>
        <v>0</v>
      </c>
      <c r="W58" s="66">
        <f>IF(AND(Data!$B56=DataOdafim_2!W$1,DataOdafim_2!$A58=Data!$A56),INT(Data!$H56/Data!$O$12),0)</f>
        <v>0</v>
      </c>
      <c r="X58" s="66">
        <f>IF(AND(Data!$B56=DataOdafim_2!X$1,DataOdafim_2!$A58=Data!$A56),INT(Data!$H56/Data!$O$12),0)</f>
        <v>0</v>
      </c>
      <c r="Y58" s="66">
        <f>IF(AND(Data!$B56=DataOdafim_2!Y$1,DataOdafim_2!$A58=Data!$A56),INT(Data!$H56/Data!$O$12),0)</f>
        <v>0</v>
      </c>
      <c r="Z58" s="66">
        <f>IF(AND(Data!$B56=DataOdafim_2!Z$1,DataOdafim_2!$A58=Data!$A56),INT(Data!$H56/Data!$O$12),0)</f>
        <v>0</v>
      </c>
      <c r="AA58" s="66">
        <f>IF(AND(Data!$B56=DataOdafim_2!AA$1,DataOdafim_2!$A58=Data!$A56),INT(Data!$H56/Data!$O$12),0)</f>
        <v>0</v>
      </c>
      <c r="AB58" s="66">
        <f>IF(AND(Data!$B56=DataOdafim_2!AB$1,DataOdafim_2!$A58=Data!$A56),INT(Data!$H56/Data!$O$12),0)</f>
        <v>0</v>
      </c>
      <c r="AC58" s="66">
        <f>IF(AND(Data!$B56=DataOdafim_2!AC$1,DataOdafim_2!$A58=Data!$A56),INT(Data!$H56/Data!$O$12),0)</f>
        <v>0</v>
      </c>
      <c r="AD58" s="66">
        <f>IF(AND(Data!$B56=DataOdafim_2!AD$1,DataOdafim_2!$A58=Data!$A56),INT(Data!$H56/Data!$O$12),0)</f>
        <v>0</v>
      </c>
      <c r="AE58" s="66">
        <f>IF(AND(Data!$B56=DataOdafim_2!AE$1,DataOdafim_2!$A58=Data!$A56),INT(Data!$H56/Data!$O$12),0)</f>
        <v>0</v>
      </c>
      <c r="AF58" s="66">
        <f>IF(AND(Data!$B56=DataOdafim_2!AF$1,DataOdafim_2!$A58=Data!$A56),INT(Data!$H56/Data!$O$12),0)</f>
        <v>0</v>
      </c>
      <c r="AG58" s="66">
        <f>IF(AND(Data!$B56=DataOdafim_2!AG$1,DataOdafim_2!$A58=Data!$A56),INT(Data!$H56/Data!$O$12),0)</f>
        <v>0</v>
      </c>
      <c r="AH58" s="66">
        <f>IF(AND(Data!$B56=DataOdafim_2!AH$1,DataOdafim_2!$A58=Data!$A56),INT(Data!$H56/Data!$O$12),0)</f>
        <v>0</v>
      </c>
      <c r="AI58" s="66">
        <f>IF(AND(Data!$B56=DataOdafim_2!AI$1,DataOdafim_2!$A58=Data!$A56),INT(Data!$H56/Data!$O$12),0)</f>
        <v>0</v>
      </c>
      <c r="AJ58" s="66">
        <f>IF(AND(Data!$B56=DataOdafim_2!AJ$1,DataOdafim_2!$A58=Data!$A56),INT(Data!$H56/Data!$O$12),0)</f>
        <v>0</v>
      </c>
      <c r="AK58" s="66">
        <f>IF(AND(Data!$B56=DataOdafim_2!AK$1,DataOdafim_2!$A58=Data!$A56),INT(Data!$H56/Data!$O$12),0)</f>
        <v>0</v>
      </c>
      <c r="AL58" s="66">
        <f>IF(AND(Data!$B56=DataOdafim_2!AL$1,DataOdafim_2!$A58=Data!$A56),INT(Data!$H56/Data!$O$12),0)</f>
        <v>0</v>
      </c>
      <c r="AM58" s="66">
        <f>IF(AND(Data!$B56=DataOdafim_2!AM$1,DataOdafim_2!$A58=Data!$A56),INT(Data!$H56/Data!$O$12),0)</f>
        <v>0</v>
      </c>
      <c r="AN58" s="66">
        <f>IF(AND(Data!$B56=DataOdafim_2!AN$1,DataOdafim_2!$A58=Data!$A56),INT(Data!$H56/Data!$O$12),0)</f>
        <v>0</v>
      </c>
      <c r="AO58" s="66">
        <f>IF(AND(Data!$B56=DataOdafim_2!AO$1,DataOdafim_2!$A58=Data!$A56),INT(Data!$H56/Data!$O$12),0)</f>
        <v>0</v>
      </c>
      <c r="AP58" s="66">
        <f>IF(AND(Data!$B56=DataOdafim_2!AP$1,DataOdafim_2!$A58=Data!$A56),INT(Data!$H56/Data!$O$12),0)</f>
        <v>0</v>
      </c>
      <c r="AQ58" s="66">
        <f>IF(AND(Data!$B56=DataOdafim_2!AQ$1,DataOdafim_2!$A58=Data!$A56),INT(Data!$H56/Data!$O$12),0)</f>
        <v>0</v>
      </c>
      <c r="AR58" s="66">
        <f>IF(AND(Data!$B56=DataOdafim_2!AR$1,DataOdafim_2!$A58=Data!$A56),INT(Data!$H56/Data!$O$12),0)</f>
        <v>0</v>
      </c>
      <c r="AS58" s="66">
        <f>IF(AND(Data!$B56=DataOdafim_2!AS$1,DataOdafim_2!$A58=Data!$A56),INT(Data!$H56/Data!$O$12),0)</f>
        <v>0</v>
      </c>
      <c r="AT58" s="66">
        <f>IF(AND(Data!$B56=DataOdafim_2!AT$1,DataOdafim_2!$A58=Data!$A56),INT(Data!$H56/Data!$O$12),0)</f>
        <v>0</v>
      </c>
      <c r="AU58" s="66">
        <f>IF(AND(Data!$B56=DataOdafim_2!AU$1,DataOdafim_2!$A58=Data!$A56),INT(Data!$H56/Data!$O$12),0)</f>
        <v>0</v>
      </c>
      <c r="AV58" s="66">
        <f>IF(AND(Data!$B56=DataOdafim_2!AV$1,DataOdafim_2!$A58=Data!$A56),INT(Data!$H56/Data!$O$12),0)</f>
        <v>0</v>
      </c>
      <c r="AW58" s="66">
        <f>IF(AND(Data!$B56=DataOdafim_2!AW$1,DataOdafim_2!$A58=Data!$A56),INT(Data!$H56/Data!$O$12),0)</f>
        <v>0</v>
      </c>
      <c r="AX58" s="66">
        <f>IF(AND(Data!$B56=DataOdafim_2!AX$1,DataOdafim_2!$A58=Data!$A56),INT(Data!$H56/Data!$O$12),0)</f>
        <v>0</v>
      </c>
      <c r="AY58" s="66">
        <f>IF(AND(Data!$B56=DataOdafim_2!AY$1,DataOdafim_2!$A58=Data!$A56),INT(Data!$H56/Data!$O$12),0)</f>
        <v>0</v>
      </c>
      <c r="AZ58" s="66">
        <f>IF(AND(Data!$B56=DataOdafim_2!AZ$1,DataOdafim_2!$A58=Data!$A56),INT(Data!$H56/Data!$O$12),0)</f>
        <v>0</v>
      </c>
      <c r="BA58" s="66">
        <f>IF(AND(Data!$B56=DataOdafim_2!BA$1,DataOdafim_2!$A58=Data!$A56),INT(Data!$H56/Data!$O$12),0)</f>
        <v>0</v>
      </c>
      <c r="BB58" s="66">
        <f>IF(AND(Data!$B56=DataOdafim_2!BB$1,DataOdafim_2!$A58=Data!$A56),INT(Data!$H56/Data!$O$12),0)</f>
        <v>0</v>
      </c>
      <c r="BC58" s="66">
        <f>IF(AND(Data!$B56=DataOdafim_2!BC$1,DataOdafim_2!$A58=Data!$A56),INT(Data!$H56/Data!$O$12),0)</f>
        <v>0</v>
      </c>
      <c r="BD58" s="66">
        <f>IF(AND(Data!$B56=DataOdafim_2!BD$1,DataOdafim_2!$A58=Data!$A56),INT(Data!$H56/Data!$O$12),0)</f>
        <v>0</v>
      </c>
      <c r="BE58" s="66">
        <f>IF(AND(Data!$B56=DataOdafim_2!BE$1,DataOdafim_2!$A58=Data!$A56),INT(Data!$H56/Data!$O$12),0)</f>
        <v>0</v>
      </c>
      <c r="BF58" s="66">
        <f>IF(AND(Data!$B56=DataOdafim_2!BF$1,DataOdafim_2!$A58=Data!$A56),INT(Data!$H56/Data!$O$12),0)</f>
        <v>0</v>
      </c>
      <c r="BG58" s="66">
        <f>IF(AND(Data!$B56=DataOdafim_2!BG$1,DataOdafim_2!$A58=Data!$A56),INT(Data!$H56/Data!$O$12),0)</f>
        <v>0</v>
      </c>
      <c r="BH58" s="66">
        <f>IF(AND(Data!$B56=DataOdafim_2!BH$1,DataOdafim_2!$A58=Data!$A56),INT(Data!$H56/Data!$O$12),0)</f>
        <v>0</v>
      </c>
      <c r="BI58" s="66">
        <f>IF(AND(Data!$B56=DataOdafim_2!BI$1,DataOdafim_2!$A58=Data!$A56),INT(Data!$H56/Data!$O$12),0)</f>
        <v>0</v>
      </c>
      <c r="BJ58" s="66">
        <f>IF(AND(Data!$B56=DataOdafim_2!BJ$1,DataOdafim_2!$A58=Data!$A56),INT(Data!$H56/Data!$O$12),0)</f>
        <v>0</v>
      </c>
    </row>
    <row r="59" spans="1:62" ht="15" x14ac:dyDescent="0.25">
      <c r="A59" s="64">
        <v>56</v>
      </c>
      <c r="B59" s="64">
        <f>VLOOKUP(A59,Data!A:E,5,FALSE)</f>
        <v>0</v>
      </c>
      <c r="C59" s="66">
        <f>IF(AND(Data!$B57=DataOdafim_2!C$1,DataOdafim_2!$A59=Data!$A57),INT(Data!$H57/Data!$O$12),0)</f>
        <v>0</v>
      </c>
      <c r="D59" s="66">
        <f>IF(AND(Data!$B57=DataOdafim_2!D$1,DataOdafim_2!$A59=Data!$A57),INT(Data!$H57/Data!$O$12),0)</f>
        <v>0</v>
      </c>
      <c r="E59" s="66">
        <f>IF(AND(Data!$B57=DataOdafim_2!E$1,DataOdafim_2!$A59=Data!$A57),INT(Data!$H57/Data!$O$12),0)</f>
        <v>0</v>
      </c>
      <c r="F59" s="66">
        <f>IF(AND(Data!$B57=DataOdafim_2!F$1,DataOdafim_2!$A59=Data!$A57),INT(Data!$H57/Data!$O$12),0)</f>
        <v>0</v>
      </c>
      <c r="G59" s="66">
        <f>IF(AND(Data!$B57=DataOdafim_2!G$1,DataOdafim_2!$A59=Data!$A57),INT(Data!$H57/Data!$O$12),0)</f>
        <v>0</v>
      </c>
      <c r="H59" s="66">
        <f>IF(AND(Data!$B57=DataOdafim_2!H$1,DataOdafim_2!$A59=Data!$A57),INT(Data!$H57/Data!$O$12),0)</f>
        <v>0</v>
      </c>
      <c r="I59" s="66">
        <f>IF(AND(Data!$B57=DataOdafim_2!I$1,DataOdafim_2!$A59=Data!$A57),INT(Data!$H57/Data!$O$12),0)</f>
        <v>0</v>
      </c>
      <c r="J59" s="66">
        <f>IF(AND(Data!$B57=DataOdafim_2!J$1,DataOdafim_2!$A59=Data!$A57),INT(Data!$H57/Data!$O$12),0)</f>
        <v>0</v>
      </c>
      <c r="K59" s="66">
        <f>IF(AND(Data!$B57=DataOdafim_2!K$1,DataOdafim_2!$A59=Data!$A57),INT(Data!$H57/Data!$O$12),0)</f>
        <v>0</v>
      </c>
      <c r="L59" s="66">
        <f>IF(AND(Data!$B57=DataOdafim_2!L$1,DataOdafim_2!$A59=Data!$A57),INT(Data!$H57/Data!$O$12),0)</f>
        <v>0</v>
      </c>
      <c r="M59" s="66">
        <f>IF(AND(Data!$B57=DataOdafim_2!M$1,DataOdafim_2!$A59=Data!$A57),INT(Data!$H57/Data!$O$12),0)</f>
        <v>0</v>
      </c>
      <c r="N59" s="66">
        <f>IF(AND(Data!$B57=DataOdafim_2!N$1,DataOdafim_2!$A59=Data!$A57),INT(Data!$H57/Data!$O$12),0)</f>
        <v>0</v>
      </c>
      <c r="O59" s="66">
        <f>IF(AND(Data!$B57=DataOdafim_2!O$1,DataOdafim_2!$A59=Data!$A57),INT(Data!$H57/Data!$O$12),0)</f>
        <v>0</v>
      </c>
      <c r="P59" s="66">
        <f>IF(AND(Data!$B57=DataOdafim_2!P$1,DataOdafim_2!$A59=Data!$A57),INT(Data!$H57/Data!$O$12),0)</f>
        <v>0</v>
      </c>
      <c r="Q59" s="66">
        <f>IF(AND(Data!$B57=DataOdafim_2!Q$1,DataOdafim_2!$A59=Data!$A57),INT(Data!$H57/Data!$O$12),0)</f>
        <v>0</v>
      </c>
      <c r="R59" s="66">
        <f>IF(AND(Data!$B57=DataOdafim_2!R$1,DataOdafim_2!$A59=Data!$A57),INT(Data!$H57/Data!$O$12),0)</f>
        <v>0</v>
      </c>
      <c r="S59" s="66">
        <f>IF(AND(Data!$B57=DataOdafim_2!S$1,DataOdafim_2!$A59=Data!$A57),INT(Data!$H57/Data!$O$12),0)</f>
        <v>0</v>
      </c>
      <c r="T59" s="66">
        <f>IF(AND(Data!$B57=DataOdafim_2!T$1,DataOdafim_2!$A59=Data!$A57),INT(Data!$H57/Data!$O$12),0)</f>
        <v>0</v>
      </c>
      <c r="U59" s="66">
        <f>IF(AND(Data!$B57=DataOdafim_2!U$1,DataOdafim_2!$A59=Data!$A57),INT(Data!$H57/Data!$O$12),0)</f>
        <v>0</v>
      </c>
      <c r="V59" s="66">
        <f>IF(AND(Data!$B57=DataOdafim_2!V$1,DataOdafim_2!$A59=Data!$A57),INT(Data!$H57/Data!$O$12),0)</f>
        <v>0</v>
      </c>
      <c r="W59" s="66">
        <f>IF(AND(Data!$B57=DataOdafim_2!W$1,DataOdafim_2!$A59=Data!$A57),INT(Data!$H57/Data!$O$12),0)</f>
        <v>0</v>
      </c>
      <c r="X59" s="66">
        <f>IF(AND(Data!$B57=DataOdafim_2!X$1,DataOdafim_2!$A59=Data!$A57),INT(Data!$H57/Data!$O$12),0)</f>
        <v>0</v>
      </c>
      <c r="Y59" s="66">
        <f>IF(AND(Data!$B57=DataOdafim_2!Y$1,DataOdafim_2!$A59=Data!$A57),INT(Data!$H57/Data!$O$12),0)</f>
        <v>0</v>
      </c>
      <c r="Z59" s="66">
        <f>IF(AND(Data!$B57=DataOdafim_2!Z$1,DataOdafim_2!$A59=Data!$A57),INT(Data!$H57/Data!$O$12),0)</f>
        <v>0</v>
      </c>
      <c r="AA59" s="66">
        <f>IF(AND(Data!$B57=DataOdafim_2!AA$1,DataOdafim_2!$A59=Data!$A57),INT(Data!$H57/Data!$O$12),0)</f>
        <v>0</v>
      </c>
      <c r="AB59" s="66">
        <f>IF(AND(Data!$B57=DataOdafim_2!AB$1,DataOdafim_2!$A59=Data!$A57),INT(Data!$H57/Data!$O$12),0)</f>
        <v>0</v>
      </c>
      <c r="AC59" s="66">
        <f>IF(AND(Data!$B57=DataOdafim_2!AC$1,DataOdafim_2!$A59=Data!$A57),INT(Data!$H57/Data!$O$12),0)</f>
        <v>0</v>
      </c>
      <c r="AD59" s="66">
        <f>IF(AND(Data!$B57=DataOdafim_2!AD$1,DataOdafim_2!$A59=Data!$A57),INT(Data!$H57/Data!$O$12),0)</f>
        <v>0</v>
      </c>
      <c r="AE59" s="66">
        <f>IF(AND(Data!$B57=DataOdafim_2!AE$1,DataOdafim_2!$A59=Data!$A57),INT(Data!$H57/Data!$O$12),0)</f>
        <v>0</v>
      </c>
      <c r="AF59" s="66">
        <f>IF(AND(Data!$B57=DataOdafim_2!AF$1,DataOdafim_2!$A59=Data!$A57),INT(Data!$H57/Data!$O$12),0)</f>
        <v>0</v>
      </c>
      <c r="AG59" s="66">
        <f>IF(AND(Data!$B57=DataOdafim_2!AG$1,DataOdafim_2!$A59=Data!$A57),INT(Data!$H57/Data!$O$12),0)</f>
        <v>0</v>
      </c>
      <c r="AH59" s="66">
        <f>IF(AND(Data!$B57=DataOdafim_2!AH$1,DataOdafim_2!$A59=Data!$A57),INT(Data!$H57/Data!$O$12),0)</f>
        <v>0</v>
      </c>
      <c r="AI59" s="66">
        <f>IF(AND(Data!$B57=DataOdafim_2!AI$1,DataOdafim_2!$A59=Data!$A57),INT(Data!$H57/Data!$O$12),0)</f>
        <v>0</v>
      </c>
      <c r="AJ59" s="66">
        <f>IF(AND(Data!$B57=DataOdafim_2!AJ$1,DataOdafim_2!$A59=Data!$A57),INT(Data!$H57/Data!$O$12),0)</f>
        <v>0</v>
      </c>
      <c r="AK59" s="66">
        <f>IF(AND(Data!$B57=DataOdafim_2!AK$1,DataOdafim_2!$A59=Data!$A57),INT(Data!$H57/Data!$O$12),0)</f>
        <v>0</v>
      </c>
      <c r="AL59" s="66">
        <f>IF(AND(Data!$B57=DataOdafim_2!AL$1,DataOdafim_2!$A59=Data!$A57),INT(Data!$H57/Data!$O$12),0)</f>
        <v>0</v>
      </c>
      <c r="AM59" s="66">
        <f>IF(AND(Data!$B57=DataOdafim_2!AM$1,DataOdafim_2!$A59=Data!$A57),INT(Data!$H57/Data!$O$12),0)</f>
        <v>0</v>
      </c>
      <c r="AN59" s="66">
        <f>IF(AND(Data!$B57=DataOdafim_2!AN$1,DataOdafim_2!$A59=Data!$A57),INT(Data!$H57/Data!$O$12),0)</f>
        <v>0</v>
      </c>
      <c r="AO59" s="66">
        <f>IF(AND(Data!$B57=DataOdafim_2!AO$1,DataOdafim_2!$A59=Data!$A57),INT(Data!$H57/Data!$O$12),0)</f>
        <v>0</v>
      </c>
      <c r="AP59" s="66">
        <f>IF(AND(Data!$B57=DataOdafim_2!AP$1,DataOdafim_2!$A59=Data!$A57),INT(Data!$H57/Data!$O$12),0)</f>
        <v>0</v>
      </c>
      <c r="AQ59" s="66">
        <f>IF(AND(Data!$B57=DataOdafim_2!AQ$1,DataOdafim_2!$A59=Data!$A57),INT(Data!$H57/Data!$O$12),0)</f>
        <v>0</v>
      </c>
      <c r="AR59" s="66">
        <f>IF(AND(Data!$B57=DataOdafim_2!AR$1,DataOdafim_2!$A59=Data!$A57),INT(Data!$H57/Data!$O$12),0)</f>
        <v>0</v>
      </c>
      <c r="AS59" s="66">
        <f>IF(AND(Data!$B57=DataOdafim_2!AS$1,DataOdafim_2!$A59=Data!$A57),INT(Data!$H57/Data!$O$12),0)</f>
        <v>0</v>
      </c>
      <c r="AT59" s="66">
        <f>IF(AND(Data!$B57=DataOdafim_2!AT$1,DataOdafim_2!$A59=Data!$A57),INT(Data!$H57/Data!$O$12),0)</f>
        <v>0</v>
      </c>
      <c r="AU59" s="66">
        <f>IF(AND(Data!$B57=DataOdafim_2!AU$1,DataOdafim_2!$A59=Data!$A57),INT(Data!$H57/Data!$O$12),0)</f>
        <v>0</v>
      </c>
      <c r="AV59" s="66">
        <f>IF(AND(Data!$B57=DataOdafim_2!AV$1,DataOdafim_2!$A59=Data!$A57),INT(Data!$H57/Data!$O$12),0)</f>
        <v>0</v>
      </c>
      <c r="AW59" s="66">
        <f>IF(AND(Data!$B57=DataOdafim_2!AW$1,DataOdafim_2!$A59=Data!$A57),INT(Data!$H57/Data!$O$12),0)</f>
        <v>0</v>
      </c>
      <c r="AX59" s="66">
        <f>IF(AND(Data!$B57=DataOdafim_2!AX$1,DataOdafim_2!$A59=Data!$A57),INT(Data!$H57/Data!$O$12),0)</f>
        <v>0</v>
      </c>
      <c r="AY59" s="66">
        <f>IF(AND(Data!$B57=DataOdafim_2!AY$1,DataOdafim_2!$A59=Data!$A57),INT(Data!$H57/Data!$O$12),0)</f>
        <v>0</v>
      </c>
      <c r="AZ59" s="66">
        <f>IF(AND(Data!$B57=DataOdafim_2!AZ$1,DataOdafim_2!$A59=Data!$A57),INT(Data!$H57/Data!$O$12),0)</f>
        <v>0</v>
      </c>
      <c r="BA59" s="66">
        <f>IF(AND(Data!$B57=DataOdafim_2!BA$1,DataOdafim_2!$A59=Data!$A57),INT(Data!$H57/Data!$O$12),0)</f>
        <v>0</v>
      </c>
      <c r="BB59" s="66">
        <f>IF(AND(Data!$B57=DataOdafim_2!BB$1,DataOdafim_2!$A59=Data!$A57),INT(Data!$H57/Data!$O$12),0)</f>
        <v>0</v>
      </c>
      <c r="BC59" s="66">
        <f>IF(AND(Data!$B57=DataOdafim_2!BC$1,DataOdafim_2!$A59=Data!$A57),INT(Data!$H57/Data!$O$12),0)</f>
        <v>0</v>
      </c>
      <c r="BD59" s="66">
        <f>IF(AND(Data!$B57=DataOdafim_2!BD$1,DataOdafim_2!$A59=Data!$A57),INT(Data!$H57/Data!$O$12),0)</f>
        <v>0</v>
      </c>
      <c r="BE59" s="66">
        <f>IF(AND(Data!$B57=DataOdafim_2!BE$1,DataOdafim_2!$A59=Data!$A57),INT(Data!$H57/Data!$O$12),0)</f>
        <v>0</v>
      </c>
      <c r="BF59" s="66">
        <f>IF(AND(Data!$B57=DataOdafim_2!BF$1,DataOdafim_2!$A59=Data!$A57),INT(Data!$H57/Data!$O$12),0)</f>
        <v>0</v>
      </c>
      <c r="BG59" s="66">
        <f>IF(AND(Data!$B57=DataOdafim_2!BG$1,DataOdafim_2!$A59=Data!$A57),INT(Data!$H57/Data!$O$12),0)</f>
        <v>0</v>
      </c>
      <c r="BH59" s="66">
        <f>IF(AND(Data!$B57=DataOdafim_2!BH$1,DataOdafim_2!$A59=Data!$A57),INT(Data!$H57/Data!$O$12),0)</f>
        <v>0</v>
      </c>
      <c r="BI59" s="66">
        <f>IF(AND(Data!$B57=DataOdafim_2!BI$1,DataOdafim_2!$A59=Data!$A57),INT(Data!$H57/Data!$O$12),0)</f>
        <v>0</v>
      </c>
      <c r="BJ59" s="66">
        <f>IF(AND(Data!$B57=DataOdafim_2!BJ$1,DataOdafim_2!$A59=Data!$A57),INT(Data!$H57/Data!$O$12),0)</f>
        <v>0</v>
      </c>
    </row>
    <row r="60" spans="1:62" ht="15" x14ac:dyDescent="0.25">
      <c r="A60" s="64">
        <v>57</v>
      </c>
      <c r="B60" s="64">
        <f>VLOOKUP(A60,Data!A:E,5,FALSE)</f>
        <v>0</v>
      </c>
      <c r="C60" s="66">
        <f>IF(AND(Data!$B58=DataOdafim_2!C$1,DataOdafim_2!$A60=Data!$A58),INT(Data!$H58/Data!$O$12),0)</f>
        <v>0</v>
      </c>
      <c r="D60" s="66">
        <f>IF(AND(Data!$B58=DataOdafim_2!D$1,DataOdafim_2!$A60=Data!$A58),INT(Data!$H58/Data!$O$12),0)</f>
        <v>0</v>
      </c>
      <c r="E60" s="66">
        <f>IF(AND(Data!$B58=DataOdafim_2!E$1,DataOdafim_2!$A60=Data!$A58),INT(Data!$H58/Data!$O$12),0)</f>
        <v>0</v>
      </c>
      <c r="F60" s="66">
        <f>IF(AND(Data!$B58=DataOdafim_2!F$1,DataOdafim_2!$A60=Data!$A58),INT(Data!$H58/Data!$O$12),0)</f>
        <v>0</v>
      </c>
      <c r="G60" s="66">
        <f>IF(AND(Data!$B58=DataOdafim_2!G$1,DataOdafim_2!$A60=Data!$A58),INT(Data!$H58/Data!$O$12),0)</f>
        <v>0</v>
      </c>
      <c r="H60" s="66">
        <f>IF(AND(Data!$B58=DataOdafim_2!H$1,DataOdafim_2!$A60=Data!$A58),INT(Data!$H58/Data!$O$12),0)</f>
        <v>0</v>
      </c>
      <c r="I60" s="66">
        <f>IF(AND(Data!$B58=DataOdafim_2!I$1,DataOdafim_2!$A60=Data!$A58),INT(Data!$H58/Data!$O$12),0)</f>
        <v>0</v>
      </c>
      <c r="J60" s="66">
        <f>IF(AND(Data!$B58=DataOdafim_2!J$1,DataOdafim_2!$A60=Data!$A58),INT(Data!$H58/Data!$O$12),0)</f>
        <v>0</v>
      </c>
      <c r="K60" s="66">
        <f>IF(AND(Data!$B58=DataOdafim_2!K$1,DataOdafim_2!$A60=Data!$A58),INT(Data!$H58/Data!$O$12),0)</f>
        <v>0</v>
      </c>
      <c r="L60" s="66">
        <f>IF(AND(Data!$B58=DataOdafim_2!L$1,DataOdafim_2!$A60=Data!$A58),INT(Data!$H58/Data!$O$12),0)</f>
        <v>0</v>
      </c>
      <c r="M60" s="66">
        <f>IF(AND(Data!$B58=DataOdafim_2!M$1,DataOdafim_2!$A60=Data!$A58),INT(Data!$H58/Data!$O$12),0)</f>
        <v>0</v>
      </c>
      <c r="N60" s="66">
        <f>IF(AND(Data!$B58=DataOdafim_2!N$1,DataOdafim_2!$A60=Data!$A58),INT(Data!$H58/Data!$O$12),0)</f>
        <v>0</v>
      </c>
      <c r="O60" s="66">
        <f>IF(AND(Data!$B58=DataOdafim_2!O$1,DataOdafim_2!$A60=Data!$A58),INT(Data!$H58/Data!$O$12),0)</f>
        <v>0</v>
      </c>
      <c r="P60" s="66">
        <f>IF(AND(Data!$B58=DataOdafim_2!P$1,DataOdafim_2!$A60=Data!$A58),INT(Data!$H58/Data!$O$12),0)</f>
        <v>0</v>
      </c>
      <c r="Q60" s="66">
        <f>IF(AND(Data!$B58=DataOdafim_2!Q$1,DataOdafim_2!$A60=Data!$A58),INT(Data!$H58/Data!$O$12),0)</f>
        <v>0</v>
      </c>
      <c r="R60" s="66">
        <f>IF(AND(Data!$B58=DataOdafim_2!R$1,DataOdafim_2!$A60=Data!$A58),INT(Data!$H58/Data!$O$12),0)</f>
        <v>0</v>
      </c>
      <c r="S60" s="66">
        <f>IF(AND(Data!$B58=DataOdafim_2!S$1,DataOdafim_2!$A60=Data!$A58),INT(Data!$H58/Data!$O$12),0)</f>
        <v>0</v>
      </c>
      <c r="T60" s="66">
        <f>IF(AND(Data!$B58=DataOdafim_2!T$1,DataOdafim_2!$A60=Data!$A58),INT(Data!$H58/Data!$O$12),0)</f>
        <v>0</v>
      </c>
      <c r="U60" s="66">
        <f>IF(AND(Data!$B58=DataOdafim_2!U$1,DataOdafim_2!$A60=Data!$A58),INT(Data!$H58/Data!$O$12),0)</f>
        <v>0</v>
      </c>
      <c r="V60" s="66">
        <f>IF(AND(Data!$B58=DataOdafim_2!V$1,DataOdafim_2!$A60=Data!$A58),INT(Data!$H58/Data!$O$12),0)</f>
        <v>0</v>
      </c>
      <c r="W60" s="66">
        <f>IF(AND(Data!$B58=DataOdafim_2!W$1,DataOdafim_2!$A60=Data!$A58),INT(Data!$H58/Data!$O$12),0)</f>
        <v>0</v>
      </c>
      <c r="X60" s="66">
        <f>IF(AND(Data!$B58=DataOdafim_2!X$1,DataOdafim_2!$A60=Data!$A58),INT(Data!$H58/Data!$O$12),0)</f>
        <v>0</v>
      </c>
      <c r="Y60" s="66">
        <f>IF(AND(Data!$B58=DataOdafim_2!Y$1,DataOdafim_2!$A60=Data!$A58),INT(Data!$H58/Data!$O$12),0)</f>
        <v>0</v>
      </c>
      <c r="Z60" s="66">
        <f>IF(AND(Data!$B58=DataOdafim_2!Z$1,DataOdafim_2!$A60=Data!$A58),INT(Data!$H58/Data!$O$12),0)</f>
        <v>0</v>
      </c>
      <c r="AA60" s="66">
        <f>IF(AND(Data!$B58=DataOdafim_2!AA$1,DataOdafim_2!$A60=Data!$A58),INT(Data!$H58/Data!$O$12),0)</f>
        <v>0</v>
      </c>
      <c r="AB60" s="66">
        <f>IF(AND(Data!$B58=DataOdafim_2!AB$1,DataOdafim_2!$A60=Data!$A58),INT(Data!$H58/Data!$O$12),0)</f>
        <v>0</v>
      </c>
      <c r="AC60" s="66">
        <f>IF(AND(Data!$B58=DataOdafim_2!AC$1,DataOdafim_2!$A60=Data!$A58),INT(Data!$H58/Data!$O$12),0)</f>
        <v>0</v>
      </c>
      <c r="AD60" s="66">
        <f>IF(AND(Data!$B58=DataOdafim_2!AD$1,DataOdafim_2!$A60=Data!$A58),INT(Data!$H58/Data!$O$12),0)</f>
        <v>0</v>
      </c>
      <c r="AE60" s="66">
        <f>IF(AND(Data!$B58=DataOdafim_2!AE$1,DataOdafim_2!$A60=Data!$A58),INT(Data!$H58/Data!$O$12),0)</f>
        <v>0</v>
      </c>
      <c r="AF60" s="66">
        <f>IF(AND(Data!$B58=DataOdafim_2!AF$1,DataOdafim_2!$A60=Data!$A58),INT(Data!$H58/Data!$O$12),0)</f>
        <v>0</v>
      </c>
      <c r="AG60" s="66">
        <f>IF(AND(Data!$B58=DataOdafim_2!AG$1,DataOdafim_2!$A60=Data!$A58),INT(Data!$H58/Data!$O$12),0)</f>
        <v>0</v>
      </c>
      <c r="AH60" s="66">
        <f>IF(AND(Data!$B58=DataOdafim_2!AH$1,DataOdafim_2!$A60=Data!$A58),INT(Data!$H58/Data!$O$12),0)</f>
        <v>0</v>
      </c>
      <c r="AI60" s="66">
        <f>IF(AND(Data!$B58=DataOdafim_2!AI$1,DataOdafim_2!$A60=Data!$A58),INT(Data!$H58/Data!$O$12),0)</f>
        <v>0</v>
      </c>
      <c r="AJ60" s="66">
        <f>IF(AND(Data!$B58=DataOdafim_2!AJ$1,DataOdafim_2!$A60=Data!$A58),INT(Data!$H58/Data!$O$12),0)</f>
        <v>0</v>
      </c>
      <c r="AK60" s="66">
        <f>IF(AND(Data!$B58=DataOdafim_2!AK$1,DataOdafim_2!$A60=Data!$A58),INT(Data!$H58/Data!$O$12),0)</f>
        <v>0</v>
      </c>
      <c r="AL60" s="66">
        <f>IF(AND(Data!$B58=DataOdafim_2!AL$1,DataOdafim_2!$A60=Data!$A58),INT(Data!$H58/Data!$O$12),0)</f>
        <v>0</v>
      </c>
      <c r="AM60" s="66">
        <f>IF(AND(Data!$B58=DataOdafim_2!AM$1,DataOdafim_2!$A60=Data!$A58),INT(Data!$H58/Data!$O$12),0)</f>
        <v>0</v>
      </c>
      <c r="AN60" s="66">
        <f>IF(AND(Data!$B58=DataOdafim_2!AN$1,DataOdafim_2!$A60=Data!$A58),INT(Data!$H58/Data!$O$12),0)</f>
        <v>0</v>
      </c>
      <c r="AO60" s="66">
        <f>IF(AND(Data!$B58=DataOdafim_2!AO$1,DataOdafim_2!$A60=Data!$A58),INT(Data!$H58/Data!$O$12),0)</f>
        <v>0</v>
      </c>
      <c r="AP60" s="66">
        <f>IF(AND(Data!$B58=DataOdafim_2!AP$1,DataOdafim_2!$A60=Data!$A58),INT(Data!$H58/Data!$O$12),0)</f>
        <v>0</v>
      </c>
      <c r="AQ60" s="66">
        <f>IF(AND(Data!$B58=DataOdafim_2!AQ$1,DataOdafim_2!$A60=Data!$A58),INT(Data!$H58/Data!$O$12),0)</f>
        <v>0</v>
      </c>
      <c r="AR60" s="66">
        <f>IF(AND(Data!$B58=DataOdafim_2!AR$1,DataOdafim_2!$A60=Data!$A58),INT(Data!$H58/Data!$O$12),0)</f>
        <v>0</v>
      </c>
      <c r="AS60" s="66">
        <f>IF(AND(Data!$B58=DataOdafim_2!AS$1,DataOdafim_2!$A60=Data!$A58),INT(Data!$H58/Data!$O$12),0)</f>
        <v>0</v>
      </c>
      <c r="AT60" s="66">
        <f>IF(AND(Data!$B58=DataOdafim_2!AT$1,DataOdafim_2!$A60=Data!$A58),INT(Data!$H58/Data!$O$12),0)</f>
        <v>0</v>
      </c>
      <c r="AU60" s="66">
        <f>IF(AND(Data!$B58=DataOdafim_2!AU$1,DataOdafim_2!$A60=Data!$A58),INT(Data!$H58/Data!$O$12),0)</f>
        <v>0</v>
      </c>
      <c r="AV60" s="66">
        <f>IF(AND(Data!$B58=DataOdafim_2!AV$1,DataOdafim_2!$A60=Data!$A58),INT(Data!$H58/Data!$O$12),0)</f>
        <v>0</v>
      </c>
      <c r="AW60" s="66">
        <f>IF(AND(Data!$B58=DataOdafim_2!AW$1,DataOdafim_2!$A60=Data!$A58),INT(Data!$H58/Data!$O$12),0)</f>
        <v>0</v>
      </c>
      <c r="AX60" s="66">
        <f>IF(AND(Data!$B58=DataOdafim_2!AX$1,DataOdafim_2!$A60=Data!$A58),INT(Data!$H58/Data!$O$12),0)</f>
        <v>0</v>
      </c>
      <c r="AY60" s="66">
        <f>IF(AND(Data!$B58=DataOdafim_2!AY$1,DataOdafim_2!$A60=Data!$A58),INT(Data!$H58/Data!$O$12),0)</f>
        <v>0</v>
      </c>
      <c r="AZ60" s="66">
        <f>IF(AND(Data!$B58=DataOdafim_2!AZ$1,DataOdafim_2!$A60=Data!$A58),INT(Data!$H58/Data!$O$12),0)</f>
        <v>0</v>
      </c>
      <c r="BA60" s="66">
        <f>IF(AND(Data!$B58=DataOdafim_2!BA$1,DataOdafim_2!$A60=Data!$A58),INT(Data!$H58/Data!$O$12),0)</f>
        <v>0</v>
      </c>
      <c r="BB60" s="66">
        <f>IF(AND(Data!$B58=DataOdafim_2!BB$1,DataOdafim_2!$A60=Data!$A58),INT(Data!$H58/Data!$O$12),0)</f>
        <v>0</v>
      </c>
      <c r="BC60" s="66">
        <f>IF(AND(Data!$B58=DataOdafim_2!BC$1,DataOdafim_2!$A60=Data!$A58),INT(Data!$H58/Data!$O$12),0)</f>
        <v>0</v>
      </c>
      <c r="BD60" s="66">
        <f>IF(AND(Data!$B58=DataOdafim_2!BD$1,DataOdafim_2!$A60=Data!$A58),INT(Data!$H58/Data!$O$12),0)</f>
        <v>0</v>
      </c>
      <c r="BE60" s="66">
        <f>IF(AND(Data!$B58=DataOdafim_2!BE$1,DataOdafim_2!$A60=Data!$A58),INT(Data!$H58/Data!$O$12),0)</f>
        <v>0</v>
      </c>
      <c r="BF60" s="66">
        <f>IF(AND(Data!$B58=DataOdafim_2!BF$1,DataOdafim_2!$A60=Data!$A58),INT(Data!$H58/Data!$O$12),0)</f>
        <v>0</v>
      </c>
      <c r="BG60" s="66">
        <f>IF(AND(Data!$B58=DataOdafim_2!BG$1,DataOdafim_2!$A60=Data!$A58),INT(Data!$H58/Data!$O$12),0)</f>
        <v>0</v>
      </c>
      <c r="BH60" s="66">
        <f>IF(AND(Data!$B58=DataOdafim_2!BH$1,DataOdafim_2!$A60=Data!$A58),INT(Data!$H58/Data!$O$12),0)</f>
        <v>0</v>
      </c>
      <c r="BI60" s="66">
        <f>IF(AND(Data!$B58=DataOdafim_2!BI$1,DataOdafim_2!$A60=Data!$A58),INT(Data!$H58/Data!$O$12),0)</f>
        <v>0</v>
      </c>
      <c r="BJ60" s="66">
        <f>IF(AND(Data!$B58=DataOdafim_2!BJ$1,DataOdafim_2!$A60=Data!$A58),INT(Data!$H58/Data!$O$12),0)</f>
        <v>0</v>
      </c>
    </row>
    <row r="61" spans="1:62" ht="15" x14ac:dyDescent="0.25">
      <c r="A61" s="64">
        <v>58</v>
      </c>
      <c r="B61" s="64">
        <f>VLOOKUP(A61,Data!A:E,5,FALSE)</f>
        <v>0</v>
      </c>
      <c r="C61" s="66">
        <f>IF(AND(Data!$B59=DataOdafim_2!C$1,DataOdafim_2!$A61=Data!$A59),INT(Data!$H59/Data!$O$12),0)</f>
        <v>0</v>
      </c>
      <c r="D61" s="66">
        <f>IF(AND(Data!$B59=DataOdafim_2!D$1,DataOdafim_2!$A61=Data!$A59),INT(Data!$H59/Data!$O$12),0)</f>
        <v>0</v>
      </c>
      <c r="E61" s="66">
        <f>IF(AND(Data!$B59=DataOdafim_2!E$1,DataOdafim_2!$A61=Data!$A59),INT(Data!$H59/Data!$O$12),0)</f>
        <v>0</v>
      </c>
      <c r="F61" s="66">
        <f>IF(AND(Data!$B59=DataOdafim_2!F$1,DataOdafim_2!$A61=Data!$A59),INT(Data!$H59/Data!$O$12),0)</f>
        <v>0</v>
      </c>
      <c r="G61" s="66">
        <f>IF(AND(Data!$B59=DataOdafim_2!G$1,DataOdafim_2!$A61=Data!$A59),INT(Data!$H59/Data!$O$12),0)</f>
        <v>0</v>
      </c>
      <c r="H61" s="66">
        <f>IF(AND(Data!$B59=DataOdafim_2!H$1,DataOdafim_2!$A61=Data!$A59),INT(Data!$H59/Data!$O$12),0)</f>
        <v>0</v>
      </c>
      <c r="I61" s="66">
        <f>IF(AND(Data!$B59=DataOdafim_2!I$1,DataOdafim_2!$A61=Data!$A59),INT(Data!$H59/Data!$O$12),0)</f>
        <v>0</v>
      </c>
      <c r="J61" s="66">
        <f>IF(AND(Data!$B59=DataOdafim_2!J$1,DataOdafim_2!$A61=Data!$A59),INT(Data!$H59/Data!$O$12),0)</f>
        <v>0</v>
      </c>
      <c r="K61" s="66">
        <f>IF(AND(Data!$B59=DataOdafim_2!K$1,DataOdafim_2!$A61=Data!$A59),INT(Data!$H59/Data!$O$12),0)</f>
        <v>0</v>
      </c>
      <c r="L61" s="66">
        <f>IF(AND(Data!$B59=DataOdafim_2!L$1,DataOdafim_2!$A61=Data!$A59),INT(Data!$H59/Data!$O$12),0)</f>
        <v>0</v>
      </c>
      <c r="M61" s="66">
        <f>IF(AND(Data!$B59=DataOdafim_2!M$1,DataOdafim_2!$A61=Data!$A59),INT(Data!$H59/Data!$O$12),0)</f>
        <v>0</v>
      </c>
      <c r="N61" s="66">
        <f>IF(AND(Data!$B59=DataOdafim_2!N$1,DataOdafim_2!$A61=Data!$A59),INT(Data!$H59/Data!$O$12),0)</f>
        <v>0</v>
      </c>
      <c r="O61" s="66">
        <f>IF(AND(Data!$B59=DataOdafim_2!O$1,DataOdafim_2!$A61=Data!$A59),INT(Data!$H59/Data!$O$12),0)</f>
        <v>0</v>
      </c>
      <c r="P61" s="66">
        <f>IF(AND(Data!$B59=DataOdafim_2!P$1,DataOdafim_2!$A61=Data!$A59),INT(Data!$H59/Data!$O$12),0)</f>
        <v>0</v>
      </c>
      <c r="Q61" s="66">
        <f>IF(AND(Data!$B59=DataOdafim_2!Q$1,DataOdafim_2!$A61=Data!$A59),INT(Data!$H59/Data!$O$12),0)</f>
        <v>0</v>
      </c>
      <c r="R61" s="66">
        <f>IF(AND(Data!$B59=DataOdafim_2!R$1,DataOdafim_2!$A61=Data!$A59),INT(Data!$H59/Data!$O$12),0)</f>
        <v>0</v>
      </c>
      <c r="S61" s="66">
        <f>IF(AND(Data!$B59=DataOdafim_2!S$1,DataOdafim_2!$A61=Data!$A59),INT(Data!$H59/Data!$O$12),0)</f>
        <v>0</v>
      </c>
      <c r="T61" s="66">
        <f>IF(AND(Data!$B59=DataOdafim_2!T$1,DataOdafim_2!$A61=Data!$A59),INT(Data!$H59/Data!$O$12),0)</f>
        <v>0</v>
      </c>
      <c r="U61" s="66">
        <f>IF(AND(Data!$B59=DataOdafim_2!U$1,DataOdafim_2!$A61=Data!$A59),INT(Data!$H59/Data!$O$12),0)</f>
        <v>0</v>
      </c>
      <c r="V61" s="66">
        <f>IF(AND(Data!$B59=DataOdafim_2!V$1,DataOdafim_2!$A61=Data!$A59),INT(Data!$H59/Data!$O$12),0)</f>
        <v>0</v>
      </c>
      <c r="W61" s="66">
        <f>IF(AND(Data!$B59=DataOdafim_2!W$1,DataOdafim_2!$A61=Data!$A59),INT(Data!$H59/Data!$O$12),0)</f>
        <v>0</v>
      </c>
      <c r="X61" s="66">
        <f>IF(AND(Data!$B59=DataOdafim_2!X$1,DataOdafim_2!$A61=Data!$A59),INT(Data!$H59/Data!$O$12),0)</f>
        <v>0</v>
      </c>
      <c r="Y61" s="66">
        <f>IF(AND(Data!$B59=DataOdafim_2!Y$1,DataOdafim_2!$A61=Data!$A59),INT(Data!$H59/Data!$O$12),0)</f>
        <v>0</v>
      </c>
      <c r="Z61" s="66">
        <f>IF(AND(Data!$B59=DataOdafim_2!Z$1,DataOdafim_2!$A61=Data!$A59),INT(Data!$H59/Data!$O$12),0)</f>
        <v>0</v>
      </c>
      <c r="AA61" s="66">
        <f>IF(AND(Data!$B59=DataOdafim_2!AA$1,DataOdafim_2!$A61=Data!$A59),INT(Data!$H59/Data!$O$12),0)</f>
        <v>0</v>
      </c>
      <c r="AB61" s="66">
        <f>IF(AND(Data!$B59=DataOdafim_2!AB$1,DataOdafim_2!$A61=Data!$A59),INT(Data!$H59/Data!$O$12),0)</f>
        <v>0</v>
      </c>
      <c r="AC61" s="66">
        <f>IF(AND(Data!$B59=DataOdafim_2!AC$1,DataOdafim_2!$A61=Data!$A59),INT(Data!$H59/Data!$O$12),0)</f>
        <v>0</v>
      </c>
      <c r="AD61" s="66">
        <f>IF(AND(Data!$B59=DataOdafim_2!AD$1,DataOdafim_2!$A61=Data!$A59),INT(Data!$H59/Data!$O$12),0)</f>
        <v>0</v>
      </c>
      <c r="AE61" s="66">
        <f>IF(AND(Data!$B59=DataOdafim_2!AE$1,DataOdafim_2!$A61=Data!$A59),INT(Data!$H59/Data!$O$12),0)</f>
        <v>0</v>
      </c>
      <c r="AF61" s="66">
        <f>IF(AND(Data!$B59=DataOdafim_2!AF$1,DataOdafim_2!$A61=Data!$A59),INT(Data!$H59/Data!$O$12),0)</f>
        <v>0</v>
      </c>
      <c r="AG61" s="66">
        <f>IF(AND(Data!$B59=DataOdafim_2!AG$1,DataOdafim_2!$A61=Data!$A59),INT(Data!$H59/Data!$O$12),0)</f>
        <v>0</v>
      </c>
      <c r="AH61" s="66">
        <f>IF(AND(Data!$B59=DataOdafim_2!AH$1,DataOdafim_2!$A61=Data!$A59),INT(Data!$H59/Data!$O$12),0)</f>
        <v>0</v>
      </c>
      <c r="AI61" s="66">
        <f>IF(AND(Data!$B59=DataOdafim_2!AI$1,DataOdafim_2!$A61=Data!$A59),INT(Data!$H59/Data!$O$12),0)</f>
        <v>0</v>
      </c>
      <c r="AJ61" s="66">
        <f>IF(AND(Data!$B59=DataOdafim_2!AJ$1,DataOdafim_2!$A61=Data!$A59),INT(Data!$H59/Data!$O$12),0)</f>
        <v>0</v>
      </c>
      <c r="AK61" s="66">
        <f>IF(AND(Data!$B59=DataOdafim_2!AK$1,DataOdafim_2!$A61=Data!$A59),INT(Data!$H59/Data!$O$12),0)</f>
        <v>0</v>
      </c>
      <c r="AL61" s="66">
        <f>IF(AND(Data!$B59=DataOdafim_2!AL$1,DataOdafim_2!$A61=Data!$A59),INT(Data!$H59/Data!$O$12),0)</f>
        <v>0</v>
      </c>
      <c r="AM61" s="66">
        <f>IF(AND(Data!$B59=DataOdafim_2!AM$1,DataOdafim_2!$A61=Data!$A59),INT(Data!$H59/Data!$O$12),0)</f>
        <v>0</v>
      </c>
      <c r="AN61" s="66">
        <f>IF(AND(Data!$B59=DataOdafim_2!AN$1,DataOdafim_2!$A61=Data!$A59),INT(Data!$H59/Data!$O$12),0)</f>
        <v>0</v>
      </c>
      <c r="AO61" s="66">
        <f>IF(AND(Data!$B59=DataOdafim_2!AO$1,DataOdafim_2!$A61=Data!$A59),INT(Data!$H59/Data!$O$12),0)</f>
        <v>0</v>
      </c>
      <c r="AP61" s="66">
        <f>IF(AND(Data!$B59=DataOdafim_2!AP$1,DataOdafim_2!$A61=Data!$A59),INT(Data!$H59/Data!$O$12),0)</f>
        <v>0</v>
      </c>
      <c r="AQ61" s="66">
        <f>IF(AND(Data!$B59=DataOdafim_2!AQ$1,DataOdafim_2!$A61=Data!$A59),INT(Data!$H59/Data!$O$12),0)</f>
        <v>0</v>
      </c>
      <c r="AR61" s="66">
        <f>IF(AND(Data!$B59=DataOdafim_2!AR$1,DataOdafim_2!$A61=Data!$A59),INT(Data!$H59/Data!$O$12),0)</f>
        <v>0</v>
      </c>
      <c r="AS61" s="66">
        <f>IF(AND(Data!$B59=DataOdafim_2!AS$1,DataOdafim_2!$A61=Data!$A59),INT(Data!$H59/Data!$O$12),0)</f>
        <v>0</v>
      </c>
      <c r="AT61" s="66">
        <f>IF(AND(Data!$B59=DataOdafim_2!AT$1,DataOdafim_2!$A61=Data!$A59),INT(Data!$H59/Data!$O$12),0)</f>
        <v>0</v>
      </c>
      <c r="AU61" s="66">
        <f>IF(AND(Data!$B59=DataOdafim_2!AU$1,DataOdafim_2!$A61=Data!$A59),INT(Data!$H59/Data!$O$12),0)</f>
        <v>0</v>
      </c>
      <c r="AV61" s="66">
        <f>IF(AND(Data!$B59=DataOdafim_2!AV$1,DataOdafim_2!$A61=Data!$A59),INT(Data!$H59/Data!$O$12),0)</f>
        <v>0</v>
      </c>
      <c r="AW61" s="66">
        <f>IF(AND(Data!$B59=DataOdafim_2!AW$1,DataOdafim_2!$A61=Data!$A59),INT(Data!$H59/Data!$O$12),0)</f>
        <v>0</v>
      </c>
      <c r="AX61" s="66">
        <f>IF(AND(Data!$B59=DataOdafim_2!AX$1,DataOdafim_2!$A61=Data!$A59),INT(Data!$H59/Data!$O$12),0)</f>
        <v>0</v>
      </c>
      <c r="AY61" s="66">
        <f>IF(AND(Data!$B59=DataOdafim_2!AY$1,DataOdafim_2!$A61=Data!$A59),INT(Data!$H59/Data!$O$12),0)</f>
        <v>0</v>
      </c>
      <c r="AZ61" s="66">
        <f>IF(AND(Data!$B59=DataOdafim_2!AZ$1,DataOdafim_2!$A61=Data!$A59),INT(Data!$H59/Data!$O$12),0)</f>
        <v>0</v>
      </c>
      <c r="BA61" s="66">
        <f>IF(AND(Data!$B59=DataOdafim_2!BA$1,DataOdafim_2!$A61=Data!$A59),INT(Data!$H59/Data!$O$12),0)</f>
        <v>0</v>
      </c>
      <c r="BB61" s="66">
        <f>IF(AND(Data!$B59=DataOdafim_2!BB$1,DataOdafim_2!$A61=Data!$A59),INT(Data!$H59/Data!$O$12),0)</f>
        <v>0</v>
      </c>
      <c r="BC61" s="66">
        <f>IF(AND(Data!$B59=DataOdafim_2!BC$1,DataOdafim_2!$A61=Data!$A59),INT(Data!$H59/Data!$O$12),0)</f>
        <v>0</v>
      </c>
      <c r="BD61" s="66">
        <f>IF(AND(Data!$B59=DataOdafim_2!BD$1,DataOdafim_2!$A61=Data!$A59),INT(Data!$H59/Data!$O$12),0)</f>
        <v>0</v>
      </c>
      <c r="BE61" s="66">
        <f>IF(AND(Data!$B59=DataOdafim_2!BE$1,DataOdafim_2!$A61=Data!$A59),INT(Data!$H59/Data!$O$12),0)</f>
        <v>0</v>
      </c>
      <c r="BF61" s="66">
        <f>IF(AND(Data!$B59=DataOdafim_2!BF$1,DataOdafim_2!$A61=Data!$A59),INT(Data!$H59/Data!$O$12),0)</f>
        <v>0</v>
      </c>
      <c r="BG61" s="66">
        <f>IF(AND(Data!$B59=DataOdafim_2!BG$1,DataOdafim_2!$A61=Data!$A59),INT(Data!$H59/Data!$O$12),0)</f>
        <v>0</v>
      </c>
      <c r="BH61" s="66">
        <f>IF(AND(Data!$B59=DataOdafim_2!BH$1,DataOdafim_2!$A61=Data!$A59),INT(Data!$H59/Data!$O$12),0)</f>
        <v>0</v>
      </c>
      <c r="BI61" s="66">
        <f>IF(AND(Data!$B59=DataOdafim_2!BI$1,DataOdafim_2!$A61=Data!$A59),INT(Data!$H59/Data!$O$12),0)</f>
        <v>0</v>
      </c>
      <c r="BJ61" s="66">
        <f>IF(AND(Data!$B59=DataOdafim_2!BJ$1,DataOdafim_2!$A61=Data!$A59),INT(Data!$H59/Data!$O$12),0)</f>
        <v>0</v>
      </c>
    </row>
    <row r="62" spans="1:62" ht="15" x14ac:dyDescent="0.25">
      <c r="A62" s="64">
        <v>59</v>
      </c>
      <c r="B62" s="64">
        <f>VLOOKUP(A62,Data!A:E,5,FALSE)</f>
        <v>0</v>
      </c>
      <c r="C62" s="66">
        <f>IF(AND(Data!$B60=DataOdafim_2!C$1,DataOdafim_2!$A62=Data!$A60),INT(Data!$H60/Data!$O$12),0)</f>
        <v>0</v>
      </c>
      <c r="D62" s="66">
        <f>IF(AND(Data!$B60=DataOdafim_2!D$1,DataOdafim_2!$A62=Data!$A60),INT(Data!$H60/Data!$O$12),0)</f>
        <v>0</v>
      </c>
      <c r="E62" s="66">
        <f>IF(AND(Data!$B60=DataOdafim_2!E$1,DataOdafim_2!$A62=Data!$A60),INT(Data!$H60/Data!$O$12),0)</f>
        <v>0</v>
      </c>
      <c r="F62" s="66">
        <f>IF(AND(Data!$B60=DataOdafim_2!F$1,DataOdafim_2!$A62=Data!$A60),INT(Data!$H60/Data!$O$12),0)</f>
        <v>0</v>
      </c>
      <c r="G62" s="66">
        <f>IF(AND(Data!$B60=DataOdafim_2!G$1,DataOdafim_2!$A62=Data!$A60),INT(Data!$H60/Data!$O$12),0)</f>
        <v>0</v>
      </c>
      <c r="H62" s="66">
        <f>IF(AND(Data!$B60=DataOdafim_2!H$1,DataOdafim_2!$A62=Data!$A60),INT(Data!$H60/Data!$O$12),0)</f>
        <v>0</v>
      </c>
      <c r="I62" s="66">
        <f>IF(AND(Data!$B60=DataOdafim_2!I$1,DataOdafim_2!$A62=Data!$A60),INT(Data!$H60/Data!$O$12),0)</f>
        <v>0</v>
      </c>
      <c r="J62" s="66">
        <f>IF(AND(Data!$B60=DataOdafim_2!J$1,DataOdafim_2!$A62=Data!$A60),INT(Data!$H60/Data!$O$12),0)</f>
        <v>0</v>
      </c>
      <c r="K62" s="66">
        <f>IF(AND(Data!$B60=DataOdafim_2!K$1,DataOdafim_2!$A62=Data!$A60),INT(Data!$H60/Data!$O$12),0)</f>
        <v>0</v>
      </c>
      <c r="L62" s="66">
        <f>IF(AND(Data!$B60=DataOdafim_2!L$1,DataOdafim_2!$A62=Data!$A60),INT(Data!$H60/Data!$O$12),0)</f>
        <v>0</v>
      </c>
      <c r="M62" s="66">
        <f>IF(AND(Data!$B60=DataOdafim_2!M$1,DataOdafim_2!$A62=Data!$A60),INT(Data!$H60/Data!$O$12),0)</f>
        <v>0</v>
      </c>
      <c r="N62" s="66">
        <f>IF(AND(Data!$B60=DataOdafim_2!N$1,DataOdafim_2!$A62=Data!$A60),INT(Data!$H60/Data!$O$12),0)</f>
        <v>0</v>
      </c>
      <c r="O62" s="66">
        <f>IF(AND(Data!$B60=DataOdafim_2!O$1,DataOdafim_2!$A62=Data!$A60),INT(Data!$H60/Data!$O$12),0)</f>
        <v>0</v>
      </c>
      <c r="P62" s="66">
        <f>IF(AND(Data!$B60=DataOdafim_2!P$1,DataOdafim_2!$A62=Data!$A60),INT(Data!$H60/Data!$O$12),0)</f>
        <v>0</v>
      </c>
      <c r="Q62" s="66">
        <f>IF(AND(Data!$B60=DataOdafim_2!Q$1,DataOdafim_2!$A62=Data!$A60),INT(Data!$H60/Data!$O$12),0)</f>
        <v>0</v>
      </c>
      <c r="R62" s="66">
        <f>IF(AND(Data!$B60=DataOdafim_2!R$1,DataOdafim_2!$A62=Data!$A60),INT(Data!$H60/Data!$O$12),0)</f>
        <v>0</v>
      </c>
      <c r="S62" s="66">
        <f>IF(AND(Data!$B60=DataOdafim_2!S$1,DataOdafim_2!$A62=Data!$A60),INT(Data!$H60/Data!$O$12),0)</f>
        <v>0</v>
      </c>
      <c r="T62" s="66">
        <f>IF(AND(Data!$B60=DataOdafim_2!T$1,DataOdafim_2!$A62=Data!$A60),INT(Data!$H60/Data!$O$12),0)</f>
        <v>0</v>
      </c>
      <c r="U62" s="66">
        <f>IF(AND(Data!$B60=DataOdafim_2!U$1,DataOdafim_2!$A62=Data!$A60),INT(Data!$H60/Data!$O$12),0)</f>
        <v>0</v>
      </c>
      <c r="V62" s="66">
        <f>IF(AND(Data!$B60=DataOdafim_2!V$1,DataOdafim_2!$A62=Data!$A60),INT(Data!$H60/Data!$O$12),0)</f>
        <v>0</v>
      </c>
      <c r="W62" s="66">
        <f>IF(AND(Data!$B60=DataOdafim_2!W$1,DataOdafim_2!$A62=Data!$A60),INT(Data!$H60/Data!$O$12),0)</f>
        <v>0</v>
      </c>
      <c r="X62" s="66">
        <f>IF(AND(Data!$B60=DataOdafim_2!X$1,DataOdafim_2!$A62=Data!$A60),INT(Data!$H60/Data!$O$12),0)</f>
        <v>0</v>
      </c>
      <c r="Y62" s="66">
        <f>IF(AND(Data!$B60=DataOdafim_2!Y$1,DataOdafim_2!$A62=Data!$A60),INT(Data!$H60/Data!$O$12),0)</f>
        <v>0</v>
      </c>
      <c r="Z62" s="66">
        <f>IF(AND(Data!$B60=DataOdafim_2!Z$1,DataOdafim_2!$A62=Data!$A60),INT(Data!$H60/Data!$O$12),0)</f>
        <v>0</v>
      </c>
      <c r="AA62" s="66">
        <f>IF(AND(Data!$B60=DataOdafim_2!AA$1,DataOdafim_2!$A62=Data!$A60),INT(Data!$H60/Data!$O$12),0)</f>
        <v>0</v>
      </c>
      <c r="AB62" s="66">
        <f>IF(AND(Data!$B60=DataOdafim_2!AB$1,DataOdafim_2!$A62=Data!$A60),INT(Data!$H60/Data!$O$12),0)</f>
        <v>0</v>
      </c>
      <c r="AC62" s="66">
        <f>IF(AND(Data!$B60=DataOdafim_2!AC$1,DataOdafim_2!$A62=Data!$A60),INT(Data!$H60/Data!$O$12),0)</f>
        <v>0</v>
      </c>
      <c r="AD62" s="66">
        <f>IF(AND(Data!$B60=DataOdafim_2!AD$1,DataOdafim_2!$A62=Data!$A60),INT(Data!$H60/Data!$O$12),0)</f>
        <v>0</v>
      </c>
      <c r="AE62" s="66">
        <f>IF(AND(Data!$B60=DataOdafim_2!AE$1,DataOdafim_2!$A62=Data!$A60),INT(Data!$H60/Data!$O$12),0)</f>
        <v>0</v>
      </c>
      <c r="AF62" s="66">
        <f>IF(AND(Data!$B60=DataOdafim_2!AF$1,DataOdafim_2!$A62=Data!$A60),INT(Data!$H60/Data!$O$12),0)</f>
        <v>0</v>
      </c>
      <c r="AG62" s="66">
        <f>IF(AND(Data!$B60=DataOdafim_2!AG$1,DataOdafim_2!$A62=Data!$A60),INT(Data!$H60/Data!$O$12),0)</f>
        <v>0</v>
      </c>
      <c r="AH62" s="66">
        <f>IF(AND(Data!$B60=DataOdafim_2!AH$1,DataOdafim_2!$A62=Data!$A60),INT(Data!$H60/Data!$O$12),0)</f>
        <v>0</v>
      </c>
      <c r="AI62" s="66">
        <f>IF(AND(Data!$B60=DataOdafim_2!AI$1,DataOdafim_2!$A62=Data!$A60),INT(Data!$H60/Data!$O$12),0)</f>
        <v>0</v>
      </c>
      <c r="AJ62" s="66">
        <f>IF(AND(Data!$B60=DataOdafim_2!AJ$1,DataOdafim_2!$A62=Data!$A60),INT(Data!$H60/Data!$O$12),0)</f>
        <v>0</v>
      </c>
      <c r="AK62" s="66">
        <f>IF(AND(Data!$B60=DataOdafim_2!AK$1,DataOdafim_2!$A62=Data!$A60),INT(Data!$H60/Data!$O$12),0)</f>
        <v>0</v>
      </c>
      <c r="AL62" s="66">
        <f>IF(AND(Data!$B60=DataOdafim_2!AL$1,DataOdafim_2!$A62=Data!$A60),INT(Data!$H60/Data!$O$12),0)</f>
        <v>0</v>
      </c>
      <c r="AM62" s="66">
        <f>IF(AND(Data!$B60=DataOdafim_2!AM$1,DataOdafim_2!$A62=Data!$A60),INT(Data!$H60/Data!$O$12),0)</f>
        <v>0</v>
      </c>
      <c r="AN62" s="66">
        <f>IF(AND(Data!$B60=DataOdafim_2!AN$1,DataOdafim_2!$A62=Data!$A60),INT(Data!$H60/Data!$O$12),0)</f>
        <v>0</v>
      </c>
      <c r="AO62" s="66">
        <f>IF(AND(Data!$B60=DataOdafim_2!AO$1,DataOdafim_2!$A62=Data!$A60),INT(Data!$H60/Data!$O$12),0)</f>
        <v>0</v>
      </c>
      <c r="AP62" s="66">
        <f>IF(AND(Data!$B60=DataOdafim_2!AP$1,DataOdafim_2!$A62=Data!$A60),INT(Data!$H60/Data!$O$12),0)</f>
        <v>0</v>
      </c>
      <c r="AQ62" s="66">
        <f>IF(AND(Data!$B60=DataOdafim_2!AQ$1,DataOdafim_2!$A62=Data!$A60),INT(Data!$H60/Data!$O$12),0)</f>
        <v>0</v>
      </c>
      <c r="AR62" s="66">
        <f>IF(AND(Data!$B60=DataOdafim_2!AR$1,DataOdafim_2!$A62=Data!$A60),INT(Data!$H60/Data!$O$12),0)</f>
        <v>0</v>
      </c>
      <c r="AS62" s="66">
        <f>IF(AND(Data!$B60=DataOdafim_2!AS$1,DataOdafim_2!$A62=Data!$A60),INT(Data!$H60/Data!$O$12),0)</f>
        <v>0</v>
      </c>
      <c r="AT62" s="66">
        <f>IF(AND(Data!$B60=DataOdafim_2!AT$1,DataOdafim_2!$A62=Data!$A60),INT(Data!$H60/Data!$O$12),0)</f>
        <v>0</v>
      </c>
      <c r="AU62" s="66">
        <f>IF(AND(Data!$B60=DataOdafim_2!AU$1,DataOdafim_2!$A62=Data!$A60),INT(Data!$H60/Data!$O$12),0)</f>
        <v>0</v>
      </c>
      <c r="AV62" s="66">
        <f>IF(AND(Data!$B60=DataOdafim_2!AV$1,DataOdafim_2!$A62=Data!$A60),INT(Data!$H60/Data!$O$12),0)</f>
        <v>0</v>
      </c>
      <c r="AW62" s="66">
        <f>IF(AND(Data!$B60=DataOdafim_2!AW$1,DataOdafim_2!$A62=Data!$A60),INT(Data!$H60/Data!$O$12),0)</f>
        <v>0</v>
      </c>
      <c r="AX62" s="66">
        <f>IF(AND(Data!$B60=DataOdafim_2!AX$1,DataOdafim_2!$A62=Data!$A60),INT(Data!$H60/Data!$O$12),0)</f>
        <v>0</v>
      </c>
      <c r="AY62" s="66">
        <f>IF(AND(Data!$B60=DataOdafim_2!AY$1,DataOdafim_2!$A62=Data!$A60),INT(Data!$H60/Data!$O$12),0)</f>
        <v>0</v>
      </c>
      <c r="AZ62" s="66">
        <f>IF(AND(Data!$B60=DataOdafim_2!AZ$1,DataOdafim_2!$A62=Data!$A60),INT(Data!$H60/Data!$O$12),0)</f>
        <v>0</v>
      </c>
      <c r="BA62" s="66">
        <f>IF(AND(Data!$B60=DataOdafim_2!BA$1,DataOdafim_2!$A62=Data!$A60),INT(Data!$H60/Data!$O$12),0)</f>
        <v>0</v>
      </c>
      <c r="BB62" s="66">
        <f>IF(AND(Data!$B60=DataOdafim_2!BB$1,DataOdafim_2!$A62=Data!$A60),INT(Data!$H60/Data!$O$12),0)</f>
        <v>0</v>
      </c>
      <c r="BC62" s="66">
        <f>IF(AND(Data!$B60=DataOdafim_2!BC$1,DataOdafim_2!$A62=Data!$A60),INT(Data!$H60/Data!$O$12),0)</f>
        <v>0</v>
      </c>
      <c r="BD62" s="66">
        <f>IF(AND(Data!$B60=DataOdafim_2!BD$1,DataOdafim_2!$A62=Data!$A60),INT(Data!$H60/Data!$O$12),0)</f>
        <v>0</v>
      </c>
      <c r="BE62" s="66">
        <f>IF(AND(Data!$B60=DataOdafim_2!BE$1,DataOdafim_2!$A62=Data!$A60),INT(Data!$H60/Data!$O$12),0)</f>
        <v>0</v>
      </c>
      <c r="BF62" s="66">
        <f>IF(AND(Data!$B60=DataOdafim_2!BF$1,DataOdafim_2!$A62=Data!$A60),INT(Data!$H60/Data!$O$12),0)</f>
        <v>0</v>
      </c>
      <c r="BG62" s="66">
        <f>IF(AND(Data!$B60=DataOdafim_2!BG$1,DataOdafim_2!$A62=Data!$A60),INT(Data!$H60/Data!$O$12),0)</f>
        <v>0</v>
      </c>
      <c r="BH62" s="66">
        <f>IF(AND(Data!$B60=DataOdafim_2!BH$1,DataOdafim_2!$A62=Data!$A60),INT(Data!$H60/Data!$O$12),0)</f>
        <v>0</v>
      </c>
      <c r="BI62" s="66">
        <f>IF(AND(Data!$B60=DataOdafim_2!BI$1,DataOdafim_2!$A62=Data!$A60),INT(Data!$H60/Data!$O$12),0)</f>
        <v>0</v>
      </c>
      <c r="BJ62" s="66">
        <f>IF(AND(Data!$B60=DataOdafim_2!BJ$1,DataOdafim_2!$A62=Data!$A60),INT(Data!$H60/Data!$O$12),0)</f>
        <v>0</v>
      </c>
    </row>
    <row r="63" spans="1:62" ht="15" x14ac:dyDescent="0.25">
      <c r="A63" s="64">
        <v>60</v>
      </c>
      <c r="B63" s="64">
        <f>VLOOKUP(A63,Data!A:E,5,FALSE)</f>
        <v>0</v>
      </c>
      <c r="C63" s="66">
        <f>IF(AND(Data!$B61=DataOdafim_2!C$1,DataOdafim_2!$A63=Data!$A61),INT(Data!$H61/Data!$O$12),0)</f>
        <v>0</v>
      </c>
      <c r="D63" s="66">
        <f>IF(AND(Data!$B61=DataOdafim_2!D$1,DataOdafim_2!$A63=Data!$A61),INT(Data!$H61/Data!$O$12),0)</f>
        <v>0</v>
      </c>
      <c r="E63" s="66">
        <f>IF(AND(Data!$B61=DataOdafim_2!E$1,DataOdafim_2!$A63=Data!$A61),INT(Data!$H61/Data!$O$12),0)</f>
        <v>0</v>
      </c>
      <c r="F63" s="66">
        <f>IF(AND(Data!$B61=DataOdafim_2!F$1,DataOdafim_2!$A63=Data!$A61),INT(Data!$H61/Data!$O$12),0)</f>
        <v>0</v>
      </c>
      <c r="G63" s="66">
        <f>IF(AND(Data!$B61=DataOdafim_2!G$1,DataOdafim_2!$A63=Data!$A61),INT(Data!$H61/Data!$O$12),0)</f>
        <v>0</v>
      </c>
      <c r="H63" s="66">
        <f>IF(AND(Data!$B61=DataOdafim_2!H$1,DataOdafim_2!$A63=Data!$A61),INT(Data!$H61/Data!$O$12),0)</f>
        <v>0</v>
      </c>
      <c r="I63" s="66">
        <f>IF(AND(Data!$B61=DataOdafim_2!I$1,DataOdafim_2!$A63=Data!$A61),INT(Data!$H61/Data!$O$12),0)</f>
        <v>0</v>
      </c>
      <c r="J63" s="66">
        <f>IF(AND(Data!$B61=DataOdafim_2!J$1,DataOdafim_2!$A63=Data!$A61),INT(Data!$H61/Data!$O$12),0)</f>
        <v>0</v>
      </c>
      <c r="K63" s="66">
        <f>IF(AND(Data!$B61=DataOdafim_2!K$1,DataOdafim_2!$A63=Data!$A61),INT(Data!$H61/Data!$O$12),0)</f>
        <v>0</v>
      </c>
      <c r="L63" s="66">
        <f>IF(AND(Data!$B61=DataOdafim_2!L$1,DataOdafim_2!$A63=Data!$A61),INT(Data!$H61/Data!$O$12),0)</f>
        <v>0</v>
      </c>
      <c r="M63" s="66">
        <f>IF(AND(Data!$B61=DataOdafim_2!M$1,DataOdafim_2!$A63=Data!$A61),INT(Data!$H61/Data!$O$12),0)</f>
        <v>0</v>
      </c>
      <c r="N63" s="66">
        <f>IF(AND(Data!$B61=DataOdafim_2!N$1,DataOdafim_2!$A63=Data!$A61),INT(Data!$H61/Data!$O$12),0)</f>
        <v>0</v>
      </c>
      <c r="O63" s="66">
        <f>IF(AND(Data!$B61=DataOdafim_2!O$1,DataOdafim_2!$A63=Data!$A61),INT(Data!$H61/Data!$O$12),0)</f>
        <v>0</v>
      </c>
      <c r="P63" s="66">
        <f>IF(AND(Data!$B61=DataOdafim_2!P$1,DataOdafim_2!$A63=Data!$A61),INT(Data!$H61/Data!$O$12),0)</f>
        <v>0</v>
      </c>
      <c r="Q63" s="66">
        <f>IF(AND(Data!$B61=DataOdafim_2!Q$1,DataOdafim_2!$A63=Data!$A61),INT(Data!$H61/Data!$O$12),0)</f>
        <v>0</v>
      </c>
      <c r="R63" s="66">
        <f>IF(AND(Data!$B61=DataOdafim_2!R$1,DataOdafim_2!$A63=Data!$A61),INT(Data!$H61/Data!$O$12),0)</f>
        <v>0</v>
      </c>
      <c r="S63" s="66">
        <f>IF(AND(Data!$B61=DataOdafim_2!S$1,DataOdafim_2!$A63=Data!$A61),INT(Data!$H61/Data!$O$12),0)</f>
        <v>0</v>
      </c>
      <c r="T63" s="66">
        <f>IF(AND(Data!$B61=DataOdafim_2!T$1,DataOdafim_2!$A63=Data!$A61),INT(Data!$H61/Data!$O$12),0)</f>
        <v>0</v>
      </c>
      <c r="U63" s="66">
        <f>IF(AND(Data!$B61=DataOdafim_2!U$1,DataOdafim_2!$A63=Data!$A61),INT(Data!$H61/Data!$O$12),0)</f>
        <v>0</v>
      </c>
      <c r="V63" s="66">
        <f>IF(AND(Data!$B61=DataOdafim_2!V$1,DataOdafim_2!$A63=Data!$A61),INT(Data!$H61/Data!$O$12),0)</f>
        <v>0</v>
      </c>
      <c r="W63" s="66">
        <f>IF(AND(Data!$B61=DataOdafim_2!W$1,DataOdafim_2!$A63=Data!$A61),INT(Data!$H61/Data!$O$12),0)</f>
        <v>0</v>
      </c>
      <c r="X63" s="66">
        <f>IF(AND(Data!$B61=DataOdafim_2!X$1,DataOdafim_2!$A63=Data!$A61),INT(Data!$H61/Data!$O$12),0)</f>
        <v>0</v>
      </c>
      <c r="Y63" s="66">
        <f>IF(AND(Data!$B61=DataOdafim_2!Y$1,DataOdafim_2!$A63=Data!$A61),INT(Data!$H61/Data!$O$12),0)</f>
        <v>0</v>
      </c>
      <c r="Z63" s="66">
        <f>IF(AND(Data!$B61=DataOdafim_2!Z$1,DataOdafim_2!$A63=Data!$A61),INT(Data!$H61/Data!$O$12),0)</f>
        <v>0</v>
      </c>
      <c r="AA63" s="66">
        <f>IF(AND(Data!$B61=DataOdafim_2!AA$1,DataOdafim_2!$A63=Data!$A61),INT(Data!$H61/Data!$O$12),0)</f>
        <v>0</v>
      </c>
      <c r="AB63" s="66">
        <f>IF(AND(Data!$B61=DataOdafim_2!AB$1,DataOdafim_2!$A63=Data!$A61),INT(Data!$H61/Data!$O$12),0)</f>
        <v>0</v>
      </c>
      <c r="AC63" s="66">
        <f>IF(AND(Data!$B61=DataOdafim_2!AC$1,DataOdafim_2!$A63=Data!$A61),INT(Data!$H61/Data!$O$12),0)</f>
        <v>0</v>
      </c>
      <c r="AD63" s="66">
        <f>IF(AND(Data!$B61=DataOdafim_2!AD$1,DataOdafim_2!$A63=Data!$A61),INT(Data!$H61/Data!$O$12),0)</f>
        <v>0</v>
      </c>
      <c r="AE63" s="66">
        <f>IF(AND(Data!$B61=DataOdafim_2!AE$1,DataOdafim_2!$A63=Data!$A61),INT(Data!$H61/Data!$O$12),0)</f>
        <v>0</v>
      </c>
      <c r="AF63" s="66">
        <f>IF(AND(Data!$B61=DataOdafim_2!AF$1,DataOdafim_2!$A63=Data!$A61),INT(Data!$H61/Data!$O$12),0)</f>
        <v>0</v>
      </c>
      <c r="AG63" s="66">
        <f>IF(AND(Data!$B61=DataOdafim_2!AG$1,DataOdafim_2!$A63=Data!$A61),INT(Data!$H61/Data!$O$12),0)</f>
        <v>0</v>
      </c>
      <c r="AH63" s="66">
        <f>IF(AND(Data!$B61=DataOdafim_2!AH$1,DataOdafim_2!$A63=Data!$A61),INT(Data!$H61/Data!$O$12),0)</f>
        <v>0</v>
      </c>
      <c r="AI63" s="66">
        <f>IF(AND(Data!$B61=DataOdafim_2!AI$1,DataOdafim_2!$A63=Data!$A61),INT(Data!$H61/Data!$O$12),0)</f>
        <v>0</v>
      </c>
      <c r="AJ63" s="66">
        <f>IF(AND(Data!$B61=DataOdafim_2!AJ$1,DataOdafim_2!$A63=Data!$A61),INT(Data!$H61/Data!$O$12),0)</f>
        <v>0</v>
      </c>
      <c r="AK63" s="66">
        <f>IF(AND(Data!$B61=DataOdafim_2!AK$1,DataOdafim_2!$A63=Data!$A61),INT(Data!$H61/Data!$O$12),0)</f>
        <v>0</v>
      </c>
      <c r="AL63" s="66">
        <f>IF(AND(Data!$B61=DataOdafim_2!AL$1,DataOdafim_2!$A63=Data!$A61),INT(Data!$H61/Data!$O$12),0)</f>
        <v>0</v>
      </c>
      <c r="AM63" s="66">
        <f>IF(AND(Data!$B61=DataOdafim_2!AM$1,DataOdafim_2!$A63=Data!$A61),INT(Data!$H61/Data!$O$12),0)</f>
        <v>0</v>
      </c>
      <c r="AN63" s="66">
        <f>IF(AND(Data!$B61=DataOdafim_2!AN$1,DataOdafim_2!$A63=Data!$A61),INT(Data!$H61/Data!$O$12),0)</f>
        <v>0</v>
      </c>
      <c r="AO63" s="66">
        <f>IF(AND(Data!$B61=DataOdafim_2!AO$1,DataOdafim_2!$A63=Data!$A61),INT(Data!$H61/Data!$O$12),0)</f>
        <v>0</v>
      </c>
      <c r="AP63" s="66">
        <f>IF(AND(Data!$B61=DataOdafim_2!AP$1,DataOdafim_2!$A63=Data!$A61),INT(Data!$H61/Data!$O$12),0)</f>
        <v>0</v>
      </c>
      <c r="AQ63" s="66">
        <f>IF(AND(Data!$B61=DataOdafim_2!AQ$1,DataOdafim_2!$A63=Data!$A61),INT(Data!$H61/Data!$O$12),0)</f>
        <v>0</v>
      </c>
      <c r="AR63" s="66">
        <f>IF(AND(Data!$B61=DataOdafim_2!AR$1,DataOdafim_2!$A63=Data!$A61),INT(Data!$H61/Data!$O$12),0)</f>
        <v>0</v>
      </c>
      <c r="AS63" s="66">
        <f>IF(AND(Data!$B61=DataOdafim_2!AS$1,DataOdafim_2!$A63=Data!$A61),INT(Data!$H61/Data!$O$12),0)</f>
        <v>0</v>
      </c>
      <c r="AT63" s="66">
        <f>IF(AND(Data!$B61=DataOdafim_2!AT$1,DataOdafim_2!$A63=Data!$A61),INT(Data!$H61/Data!$O$12),0)</f>
        <v>0</v>
      </c>
      <c r="AU63" s="66">
        <f>IF(AND(Data!$B61=DataOdafim_2!AU$1,DataOdafim_2!$A63=Data!$A61),INT(Data!$H61/Data!$O$12),0)</f>
        <v>0</v>
      </c>
      <c r="AV63" s="66">
        <f>IF(AND(Data!$B61=DataOdafim_2!AV$1,DataOdafim_2!$A63=Data!$A61),INT(Data!$H61/Data!$O$12),0)</f>
        <v>0</v>
      </c>
      <c r="AW63" s="66">
        <f>IF(AND(Data!$B61=DataOdafim_2!AW$1,DataOdafim_2!$A63=Data!$A61),INT(Data!$H61/Data!$O$12),0)</f>
        <v>0</v>
      </c>
      <c r="AX63" s="66">
        <f>IF(AND(Data!$B61=DataOdafim_2!AX$1,DataOdafim_2!$A63=Data!$A61),INT(Data!$H61/Data!$O$12),0)</f>
        <v>0</v>
      </c>
      <c r="AY63" s="66">
        <f>IF(AND(Data!$B61=DataOdafim_2!AY$1,DataOdafim_2!$A63=Data!$A61),INT(Data!$H61/Data!$O$12),0)</f>
        <v>0</v>
      </c>
      <c r="AZ63" s="66">
        <f>IF(AND(Data!$B61=DataOdafim_2!AZ$1,DataOdafim_2!$A63=Data!$A61),INT(Data!$H61/Data!$O$12),0)</f>
        <v>0</v>
      </c>
      <c r="BA63" s="66">
        <f>IF(AND(Data!$B61=DataOdafim_2!BA$1,DataOdafim_2!$A63=Data!$A61),INT(Data!$H61/Data!$O$12),0)</f>
        <v>0</v>
      </c>
      <c r="BB63" s="66">
        <f>IF(AND(Data!$B61=DataOdafim_2!BB$1,DataOdafim_2!$A63=Data!$A61),INT(Data!$H61/Data!$O$12),0)</f>
        <v>0</v>
      </c>
      <c r="BC63" s="66">
        <f>IF(AND(Data!$B61=DataOdafim_2!BC$1,DataOdafim_2!$A63=Data!$A61),INT(Data!$H61/Data!$O$12),0)</f>
        <v>0</v>
      </c>
      <c r="BD63" s="66">
        <f>IF(AND(Data!$B61=DataOdafim_2!BD$1,DataOdafim_2!$A63=Data!$A61),INT(Data!$H61/Data!$O$12),0)</f>
        <v>0</v>
      </c>
      <c r="BE63" s="66">
        <f>IF(AND(Data!$B61=DataOdafim_2!BE$1,DataOdafim_2!$A63=Data!$A61),INT(Data!$H61/Data!$O$12),0)</f>
        <v>0</v>
      </c>
      <c r="BF63" s="66">
        <f>IF(AND(Data!$B61=DataOdafim_2!BF$1,DataOdafim_2!$A63=Data!$A61),INT(Data!$H61/Data!$O$12),0)</f>
        <v>0</v>
      </c>
      <c r="BG63" s="66">
        <f>IF(AND(Data!$B61=DataOdafim_2!BG$1,DataOdafim_2!$A63=Data!$A61),INT(Data!$H61/Data!$O$12),0)</f>
        <v>0</v>
      </c>
      <c r="BH63" s="66">
        <f>IF(AND(Data!$B61=DataOdafim_2!BH$1,DataOdafim_2!$A63=Data!$A61),INT(Data!$H61/Data!$O$12),0)</f>
        <v>0</v>
      </c>
      <c r="BI63" s="66">
        <f>IF(AND(Data!$B61=DataOdafim_2!BI$1,DataOdafim_2!$A63=Data!$A61),INT(Data!$H61/Data!$O$12),0)</f>
        <v>0</v>
      </c>
      <c r="BJ63" s="66">
        <f>IF(AND(Data!$B61=DataOdafim_2!BJ$1,DataOdafim_2!$A63=Data!$A61),INT(Data!$H61/Data!$O$12),0)</f>
        <v>0</v>
      </c>
    </row>
  </sheetData>
  <sheetProtection algorithmName="SHA-512" hashValue="xpI5wHYGKMQMxHeovf0rDbWu77Fmelq17HYKkxPkST0M00AJy9ZFfn8jcK6yUI0EUS/eyyDpDPp6bj0bSLvySA==" saltValue="SS2/OoEkF/Q2NZ7nGdTwPg==" spinCount="100000" sheet="1" objects="1" scenarios="1"/>
  <dataConsolidate/>
  <conditionalFormatting sqref="C4:BJ63">
    <cfRule type="cellIs" dxfId="16" priority="2" operator="greaterThan">
      <formula>0</formula>
    </cfRule>
  </conditionalFormatting>
  <conditionalFormatting sqref="C3:BJ3">
    <cfRule type="cellIs" dxfId="15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CR63"/>
  <sheetViews>
    <sheetView rightToLeft="1" topLeftCell="A2" workbookViewId="0">
      <pane xSplit="5" ySplit="2" topLeftCell="F4" activePane="bottomRight" state="frozen"/>
      <selection activeCell="N6" sqref="N6"/>
      <selection pane="topRight" activeCell="N6" sqref="N6"/>
      <selection pane="bottomLeft" activeCell="N6" sqref="N6"/>
      <selection pane="bottomRight" activeCell="H14" sqref="H14"/>
    </sheetView>
  </sheetViews>
  <sheetFormatPr defaultColWidth="12.625" defaultRowHeight="12.6" customHeight="1" x14ac:dyDescent="0.2"/>
  <cols>
    <col min="1" max="1" width="4.125" style="95" bestFit="1" customWidth="1"/>
    <col min="2" max="2" width="10.25" style="95" bestFit="1" customWidth="1"/>
    <col min="3" max="3" width="8.125" style="95" bestFit="1" customWidth="1"/>
    <col min="4" max="4" width="4.25" style="95" bestFit="1" customWidth="1"/>
    <col min="5" max="5" width="3.5" style="95" bestFit="1" customWidth="1"/>
    <col min="6" max="6" width="5.875" style="95" bestFit="1" customWidth="1"/>
    <col min="7" max="7" width="1.625" style="95" bestFit="1" customWidth="1"/>
    <col min="8" max="8" width="4.25" style="95" bestFit="1" customWidth="1"/>
    <col min="9" max="9" width="5.875" style="95" bestFit="1" customWidth="1"/>
    <col min="10" max="10" width="1.625" style="95" bestFit="1" customWidth="1"/>
    <col min="11" max="11" width="4.25" style="95" bestFit="1" customWidth="1"/>
    <col min="12" max="12" width="5.875" style="95" bestFit="1" customWidth="1"/>
    <col min="13" max="13" width="1.625" style="95" bestFit="1" customWidth="1"/>
    <col min="14" max="14" width="4.25" style="95" bestFit="1" customWidth="1"/>
    <col min="15" max="15" width="5.875" style="95" bestFit="1" customWidth="1"/>
    <col min="16" max="16" width="1.625" style="95" bestFit="1" customWidth="1"/>
    <col min="17" max="17" width="4.25" style="95" bestFit="1" customWidth="1"/>
    <col min="18" max="18" width="5.875" style="95" bestFit="1" customWidth="1"/>
    <col min="19" max="19" width="1.625" style="95" bestFit="1" customWidth="1"/>
    <col min="20" max="20" width="4.25" style="95" bestFit="1" customWidth="1"/>
    <col min="21" max="21" width="5.875" style="95" bestFit="1" customWidth="1"/>
    <col min="22" max="22" width="1.625" style="95" bestFit="1" customWidth="1"/>
    <col min="23" max="23" width="4.25" style="95" bestFit="1" customWidth="1"/>
    <col min="24" max="24" width="5.875" style="95" bestFit="1" customWidth="1"/>
    <col min="25" max="25" width="1.625" style="95" bestFit="1" customWidth="1"/>
    <col min="26" max="26" width="4.25" style="95" bestFit="1" customWidth="1"/>
    <col min="27" max="27" width="5.875" style="95" bestFit="1" customWidth="1"/>
    <col min="28" max="28" width="1.625" style="95" bestFit="1" customWidth="1"/>
    <col min="29" max="29" width="4.25" style="95" bestFit="1" customWidth="1"/>
    <col min="30" max="30" width="5.875" style="95" bestFit="1" customWidth="1"/>
    <col min="31" max="31" width="1.625" style="95" bestFit="1" customWidth="1"/>
    <col min="32" max="32" width="4.25" style="95" bestFit="1" customWidth="1"/>
    <col min="33" max="33" width="5.875" style="95" bestFit="1" customWidth="1"/>
    <col min="34" max="34" width="2.625" style="95" bestFit="1" customWidth="1"/>
    <col min="35" max="35" width="5" style="95" bestFit="1" customWidth="1"/>
    <col min="36" max="36" width="5.875" style="95" bestFit="1" customWidth="1"/>
    <col min="37" max="37" width="2.625" style="95" bestFit="1" customWidth="1"/>
    <col min="38" max="38" width="5" style="95" bestFit="1" customWidth="1"/>
    <col min="39" max="39" width="5.25" style="95" customWidth="1"/>
    <col min="40" max="40" width="6.875" style="95" bestFit="1" customWidth="1"/>
    <col min="41" max="41" width="8.125" style="95" bestFit="1" customWidth="1"/>
    <col min="42" max="42" width="5.625" style="95" bestFit="1" customWidth="1"/>
    <col min="43" max="43" width="5" style="95" customWidth="1"/>
    <col min="44" max="44" width="5.25" style="95" customWidth="1"/>
    <col min="45" max="45" width="4.375" style="95" bestFit="1" customWidth="1"/>
    <col min="46" max="46" width="5.375" style="95" bestFit="1" customWidth="1"/>
    <col min="47" max="47" width="3.875" style="95" bestFit="1" customWidth="1"/>
    <col min="48" max="48" width="5.875" style="95" bestFit="1" customWidth="1"/>
    <col min="49" max="50" width="5.375" style="95" bestFit="1" customWidth="1"/>
    <col min="51" max="51" width="3.125" style="95" bestFit="1" customWidth="1"/>
    <col min="52" max="16384" width="12.625" style="95"/>
  </cols>
  <sheetData>
    <row r="1" spans="1:51" s="97" customFormat="1" ht="12.6" hidden="1" customHeight="1" x14ac:dyDescent="0.2">
      <c r="A1" s="5"/>
      <c r="B1" s="5"/>
      <c r="C1" s="6"/>
      <c r="D1" s="6"/>
      <c r="E1" s="6"/>
      <c r="F1" s="6"/>
      <c r="G1" s="6">
        <v>1</v>
      </c>
      <c r="H1" s="6">
        <v>2</v>
      </c>
      <c r="I1" s="6">
        <v>3</v>
      </c>
      <c r="J1" s="6">
        <v>4</v>
      </c>
      <c r="K1" s="6">
        <v>5</v>
      </c>
      <c r="L1" s="6">
        <v>6</v>
      </c>
      <c r="M1" s="6">
        <v>7</v>
      </c>
      <c r="N1" s="6"/>
      <c r="O1" s="6"/>
      <c r="P1" s="6"/>
      <c r="Q1" s="6"/>
      <c r="R1" s="6"/>
      <c r="S1" s="6"/>
      <c r="T1" s="6">
        <v>1</v>
      </c>
      <c r="U1" s="6"/>
      <c r="V1" s="6"/>
      <c r="W1" s="6">
        <v>1</v>
      </c>
      <c r="X1" s="6"/>
      <c r="Y1" s="6"/>
      <c r="Z1" s="6">
        <v>1</v>
      </c>
      <c r="AA1" s="6"/>
      <c r="AB1" s="6"/>
      <c r="AC1" s="6"/>
      <c r="AD1" s="6"/>
      <c r="AE1" s="6"/>
      <c r="AF1" s="6">
        <v>1</v>
      </c>
      <c r="AG1" s="6"/>
      <c r="AH1" s="6"/>
      <c r="AI1" s="6">
        <v>1</v>
      </c>
      <c r="AJ1" s="6"/>
      <c r="AK1" s="6"/>
      <c r="AL1" s="6">
        <v>1</v>
      </c>
      <c r="AM1" s="10">
        <f t="shared" ref="AM1:AP1" si="0">SUM(AM3:AM62)</f>
        <v>120</v>
      </c>
      <c r="AN1" s="10">
        <f>SUM(AN3:AN62)</f>
        <v>2</v>
      </c>
      <c r="AO1" s="10"/>
      <c r="AP1" s="10">
        <f t="shared" si="0"/>
        <v>3</v>
      </c>
      <c r="AQ1" s="131"/>
      <c r="AR1" s="131"/>
      <c r="AS1" s="131"/>
      <c r="AT1" s="131"/>
      <c r="AU1" s="131"/>
      <c r="AV1" s="131"/>
      <c r="AW1" s="131"/>
      <c r="AX1" s="131"/>
      <c r="AY1" s="131"/>
    </row>
    <row r="2" spans="1:51" s="97" customFormat="1" ht="12.6" customHeight="1" x14ac:dyDescent="0.2">
      <c r="A2" s="7"/>
      <c r="B2" s="8"/>
      <c r="C2" s="9"/>
      <c r="D2" s="10">
        <f>SUM(D4:D63)</f>
        <v>117</v>
      </c>
      <c r="E2" s="10">
        <f>SUM(E4:E63)</f>
        <v>118</v>
      </c>
      <c r="F2" s="11">
        <f>SUBTOTAL(4,F4:F1048576)</f>
        <v>2622.6170212765956</v>
      </c>
      <c r="G2" s="12">
        <v>1</v>
      </c>
      <c r="H2" s="13">
        <f>SUBTOTAL(9,H4:H1048576)</f>
        <v>119</v>
      </c>
      <c r="I2" s="11">
        <f>SUBTOTAL(4,I4:I1048576)</f>
        <v>2616.068181818182</v>
      </c>
      <c r="J2" s="12">
        <v>2</v>
      </c>
      <c r="K2" s="13">
        <f>SUBTOTAL(9,K4:K1048576)</f>
        <v>120</v>
      </c>
      <c r="L2" s="11">
        <f>SUBTOTAL(4,L4:L1048576)</f>
        <v>2603.181818181818</v>
      </c>
      <c r="M2" s="12">
        <v>3</v>
      </c>
      <c r="N2" s="13">
        <f>SUBTOTAL(9,N4:N1048576)</f>
        <v>120</v>
      </c>
      <c r="O2" s="11">
        <f>SUBTOTAL(4,O4:O1048576)</f>
        <v>2603.181818181818</v>
      </c>
      <c r="P2" s="12">
        <v>4</v>
      </c>
      <c r="Q2" s="13">
        <f>SUBTOTAL(9,Q4:Q1048576)</f>
        <v>120</v>
      </c>
      <c r="R2" s="11">
        <f>SUBTOTAL(4,R4:R1048576)</f>
        <v>2603.181818181818</v>
      </c>
      <c r="S2" s="12">
        <v>5</v>
      </c>
      <c r="T2" s="13">
        <f>SUBTOTAL(9,T4:T1048576)</f>
        <v>120</v>
      </c>
      <c r="U2" s="11">
        <f>SUBTOTAL(4,U4:U1048576)</f>
        <v>2603.181818181818</v>
      </c>
      <c r="V2" s="12">
        <v>6</v>
      </c>
      <c r="W2" s="13">
        <f>SUBTOTAL(9,W4:W1048576)</f>
        <v>120</v>
      </c>
      <c r="X2" s="11">
        <f>SUBTOTAL(4,X4:X1048576)</f>
        <v>2603.181818181818</v>
      </c>
      <c r="Y2" s="12">
        <v>7</v>
      </c>
      <c r="Z2" s="13">
        <f>SUBTOTAL(9,Z4:Z1048576)</f>
        <v>120</v>
      </c>
      <c r="AA2" s="11">
        <f>SUBTOTAL(4,AA4:AA1048576)</f>
        <v>2603.181818181818</v>
      </c>
      <c r="AB2" s="12">
        <v>8</v>
      </c>
      <c r="AC2" s="13">
        <f>SUBTOTAL(9,AC4:AC1048576)</f>
        <v>120</v>
      </c>
      <c r="AD2" s="11">
        <f>SUBTOTAL(4,AD4:AD1048576)</f>
        <v>2603.181818181818</v>
      </c>
      <c r="AE2" s="12">
        <v>9</v>
      </c>
      <c r="AF2" s="13">
        <f>SUBTOTAL(9,AF4:AF1048576)</f>
        <v>120</v>
      </c>
      <c r="AG2" s="11">
        <f>SUBTOTAL(4,AG4:AG1048576)</f>
        <v>2603.181818181818</v>
      </c>
      <c r="AH2" s="12">
        <v>10</v>
      </c>
      <c r="AI2" s="13">
        <f>SUBTOTAL(9,AI4:AI1048576)</f>
        <v>120</v>
      </c>
      <c r="AJ2" s="11">
        <f>SUBTOTAL(4,AJ4:AJ1048576)</f>
        <v>2603.181818181818</v>
      </c>
      <c r="AK2" s="12">
        <v>11</v>
      </c>
      <c r="AL2" s="13">
        <f>SUBTOTAL(9,AL4:AL1048576)</f>
        <v>120</v>
      </c>
      <c r="AM2" s="10">
        <f t="shared" ref="AM2:AP2" si="1">SUM(AM4:AM63)</f>
        <v>120</v>
      </c>
      <c r="AN2" s="10">
        <f>SUM(AN4:AN63)</f>
        <v>2</v>
      </c>
      <c r="AO2" s="10">
        <f t="shared" si="1"/>
        <v>1</v>
      </c>
      <c r="AP2" s="10">
        <f t="shared" si="1"/>
        <v>3</v>
      </c>
      <c r="AQ2" s="131"/>
      <c r="AR2" s="131"/>
      <c r="AS2" s="131"/>
      <c r="AT2" s="131"/>
      <c r="AU2" s="131"/>
      <c r="AV2" s="131"/>
      <c r="AW2" s="131"/>
      <c r="AX2" s="131"/>
      <c r="AY2" s="131"/>
    </row>
    <row r="3" spans="1:51" s="97" customFormat="1" ht="12.6" customHeight="1" thickBot="1" x14ac:dyDescent="0.25">
      <c r="A3" s="1" t="s">
        <v>60</v>
      </c>
      <c r="B3" s="1" t="s">
        <v>22</v>
      </c>
      <c r="C3" s="1" t="s">
        <v>19</v>
      </c>
      <c r="D3" s="1" t="s">
        <v>23</v>
      </c>
      <c r="E3" s="1" t="s">
        <v>24</v>
      </c>
      <c r="F3" s="2" t="str">
        <f>"מדד " &amp; G2</f>
        <v>מדד 1</v>
      </c>
      <c r="G3" s="3">
        <f>IF(E2&lt;Data!$O$3,1,0)</f>
        <v>1</v>
      </c>
      <c r="H3" s="2" t="str">
        <f>"מצב " &amp; G2</f>
        <v>מצב 1</v>
      </c>
      <c r="I3" s="2" t="str">
        <f t="shared" ref="I3" si="2">"מדד " &amp; J2</f>
        <v>מדד 2</v>
      </c>
      <c r="J3" s="3">
        <f>IF(H2&lt;Data!$O$3,1,0)</f>
        <v>1</v>
      </c>
      <c r="K3" s="2" t="str">
        <f t="shared" ref="K3" si="3">"מצב " &amp; J2</f>
        <v>מצב 2</v>
      </c>
      <c r="L3" s="2" t="str">
        <f t="shared" ref="L3" si="4">"מדד " &amp; M2</f>
        <v>מדד 3</v>
      </c>
      <c r="M3" s="3">
        <f>IF(K2&lt;Data!$O$3,1,0)</f>
        <v>0</v>
      </c>
      <c r="N3" s="2" t="str">
        <f t="shared" ref="N3" si="5">"מצב " &amp; M2</f>
        <v>מצב 3</v>
      </c>
      <c r="O3" s="2" t="str">
        <f t="shared" ref="O3" si="6">"מדד " &amp; P2</f>
        <v>מדד 4</v>
      </c>
      <c r="P3" s="3">
        <f>IF(N2&lt;Data!$O$3,1,0)</f>
        <v>0</v>
      </c>
      <c r="Q3" s="2" t="str">
        <f t="shared" ref="Q3" si="7">"מצב " &amp; P2</f>
        <v>מצב 4</v>
      </c>
      <c r="R3" s="2" t="str">
        <f t="shared" ref="R3" si="8">"מדד " &amp; S2</f>
        <v>מדד 5</v>
      </c>
      <c r="S3" s="3">
        <f>IF(Q2&lt;Data!$O$3,1,0)</f>
        <v>0</v>
      </c>
      <c r="T3" s="2" t="str">
        <f t="shared" ref="T3" si="9">"מצב " &amp; S2</f>
        <v>מצב 5</v>
      </c>
      <c r="U3" s="2" t="str">
        <f t="shared" ref="U3" si="10">"מדד " &amp; V2</f>
        <v>מדד 6</v>
      </c>
      <c r="V3" s="3">
        <f>IF(T2&lt;Data!$O$3,1,0)</f>
        <v>0</v>
      </c>
      <c r="W3" s="2" t="str">
        <f t="shared" ref="W3" si="11">"מצב " &amp; V2</f>
        <v>מצב 6</v>
      </c>
      <c r="X3" s="2" t="str">
        <f t="shared" ref="X3" si="12">"מדד " &amp; Y2</f>
        <v>מדד 7</v>
      </c>
      <c r="Y3" s="3">
        <f>IF(W2&lt;Data!$O$3,1,0)</f>
        <v>0</v>
      </c>
      <c r="Z3" s="2" t="str">
        <f t="shared" ref="Z3" si="13">"מצב " &amp; Y2</f>
        <v>מצב 7</v>
      </c>
      <c r="AA3" s="2" t="str">
        <f t="shared" ref="AA3" si="14">"מדד " &amp; AB2</f>
        <v>מדד 8</v>
      </c>
      <c r="AB3" s="3">
        <f>IF(Z2&lt;Data!$O$3,1,0)</f>
        <v>0</v>
      </c>
      <c r="AC3" s="2" t="str">
        <f t="shared" ref="AC3" si="15">"מצב " &amp; AB2</f>
        <v>מצב 8</v>
      </c>
      <c r="AD3" s="2" t="str">
        <f t="shared" ref="AD3" si="16">"מדד " &amp; AE2</f>
        <v>מדד 9</v>
      </c>
      <c r="AE3" s="3">
        <f>IF(AC2&lt;Data!$O$3,1,0)</f>
        <v>0</v>
      </c>
      <c r="AF3" s="2" t="str">
        <f t="shared" ref="AF3" si="17">"מצב " &amp; AE2</f>
        <v>מצב 9</v>
      </c>
      <c r="AG3" s="2" t="str">
        <f t="shared" ref="AG3" si="18">"מדד " &amp; AH2</f>
        <v>מדד 10</v>
      </c>
      <c r="AH3" s="3">
        <f>IF(AF2&lt;Data!$O$3,1,0)</f>
        <v>0</v>
      </c>
      <c r="AI3" s="2" t="str">
        <f t="shared" ref="AI3" si="19">"מצב " &amp; AH2</f>
        <v>מצב 10</v>
      </c>
      <c r="AJ3" s="2" t="str">
        <f t="shared" ref="AJ3" si="20">"מדד " &amp; AK2</f>
        <v>מדד 11</v>
      </c>
      <c r="AK3" s="3">
        <f>IF(AI2&lt;Data!$O$3,1,0)</f>
        <v>0</v>
      </c>
      <c r="AL3" s="2" t="str">
        <f t="shared" ref="AL3" si="21">"מצב " &amp; AK2</f>
        <v>מצב 11</v>
      </c>
      <c r="AM3" s="1" t="s">
        <v>27</v>
      </c>
      <c r="AN3" s="1" t="s">
        <v>81</v>
      </c>
      <c r="AO3" s="1" t="s">
        <v>120</v>
      </c>
      <c r="AP3" s="4" t="s">
        <v>82</v>
      </c>
      <c r="AQ3" s="131"/>
      <c r="AR3" s="131"/>
      <c r="AS3" s="131"/>
      <c r="AT3" s="131"/>
      <c r="AU3" s="131"/>
      <c r="AV3" s="131"/>
      <c r="AW3" s="131"/>
      <c r="AX3" s="131"/>
      <c r="AY3" s="131"/>
    </row>
    <row r="4" spans="1:51" s="97" customFormat="1" ht="12.6" customHeight="1" thickBot="1" x14ac:dyDescent="0.25">
      <c r="A4" s="14">
        <v>1</v>
      </c>
      <c r="B4" s="15" t="str">
        <f>HLOOKUP($A4,DataOdafim!$1:$1048576,2,FALSE)</f>
        <v>ליכוד - טב</v>
      </c>
      <c r="C4" s="16">
        <f>HLOOKUP($A4,DataOdafim!$1:$1048576,3,FALSE)</f>
        <v>123263</v>
      </c>
      <c r="D4" s="16">
        <f>HLOOKUP($A4,DataOdafim_2!$1:$1048576,3,FALSE)</f>
        <v>46</v>
      </c>
      <c r="E4" s="17">
        <f>INT(C4/Data!$O$12)</f>
        <v>46</v>
      </c>
      <c r="F4" s="18">
        <f>$C4/(E4+1)</f>
        <v>2622.6170212765956</v>
      </c>
      <c r="G4" s="19">
        <f>IF(F4=F$2,G$3,0)</f>
        <v>1</v>
      </c>
      <c r="H4" s="20">
        <f>E4+G4</f>
        <v>47</v>
      </c>
      <c r="I4" s="21">
        <f>$C4/(H4+1)</f>
        <v>2567.9791666666665</v>
      </c>
      <c r="J4" s="22">
        <f>IF(I4=I$2,J$3,0)</f>
        <v>0</v>
      </c>
      <c r="K4" s="23">
        <f>H4+J4</f>
        <v>47</v>
      </c>
      <c r="L4" s="18">
        <f>$C4/(K4+1)</f>
        <v>2567.9791666666665</v>
      </c>
      <c r="M4" s="19">
        <f>IF(L4=L$2,M$3,0)</f>
        <v>0</v>
      </c>
      <c r="N4" s="20">
        <f>K4+M4</f>
        <v>47</v>
      </c>
      <c r="O4" s="21">
        <f t="shared" ref="O4" si="22">$C4/(N4+1)</f>
        <v>2567.9791666666665</v>
      </c>
      <c r="P4" s="22">
        <f t="shared" ref="P4:P63" si="23">IF(O4=O$2,P$3,0)</f>
        <v>0</v>
      </c>
      <c r="Q4" s="23">
        <f t="shared" ref="Q4" si="24">N4+P4</f>
        <v>47</v>
      </c>
      <c r="R4" s="18">
        <f t="shared" ref="R4" si="25">$C4/(Q4+1)</f>
        <v>2567.9791666666665</v>
      </c>
      <c r="S4" s="19">
        <f t="shared" ref="S4:S63" si="26">IF(R4=R$2,S$3,0)</f>
        <v>0</v>
      </c>
      <c r="T4" s="20">
        <f t="shared" ref="T4" si="27">Q4+S4</f>
        <v>47</v>
      </c>
      <c r="U4" s="21">
        <f t="shared" ref="U4" si="28">$C4/(T4+1)</f>
        <v>2567.9791666666665</v>
      </c>
      <c r="V4" s="22">
        <f t="shared" ref="V4:V63" si="29">IF(U4=U$2,V$3,0)</f>
        <v>0</v>
      </c>
      <c r="W4" s="23">
        <f t="shared" ref="W4" si="30">T4+V4</f>
        <v>47</v>
      </c>
      <c r="X4" s="18">
        <f t="shared" ref="X4" si="31">$C4/(W4+1)</f>
        <v>2567.9791666666665</v>
      </c>
      <c r="Y4" s="19">
        <f t="shared" ref="Y4:Y63" si="32">IF(X4=X$2,Y$3,0)</f>
        <v>0</v>
      </c>
      <c r="Z4" s="20">
        <f t="shared" ref="Z4" si="33">W4+Y4</f>
        <v>47</v>
      </c>
      <c r="AA4" s="21">
        <f t="shared" ref="AA4" si="34">$C4/(Z4+1)</f>
        <v>2567.9791666666665</v>
      </c>
      <c r="AB4" s="22">
        <f t="shared" ref="AB4:AB63" si="35">IF(AA4=AA$2,AB$3,0)</f>
        <v>0</v>
      </c>
      <c r="AC4" s="23">
        <f t="shared" ref="AC4" si="36">Z4+AB4</f>
        <v>47</v>
      </c>
      <c r="AD4" s="18">
        <f t="shared" ref="AD4" si="37">$C4/(AC4+1)</f>
        <v>2567.9791666666665</v>
      </c>
      <c r="AE4" s="19">
        <f t="shared" ref="AE4:AE63" si="38">IF(AD4=AD$2,AE$3,0)</f>
        <v>0</v>
      </c>
      <c r="AF4" s="20">
        <f t="shared" ref="AF4" si="39">AC4+AE4</f>
        <v>47</v>
      </c>
      <c r="AG4" s="21">
        <f t="shared" ref="AG4" si="40">$C4/(AF4+1)</f>
        <v>2567.9791666666665</v>
      </c>
      <c r="AH4" s="22">
        <f t="shared" ref="AH4:AH63" si="41">IF(AG4=AG$2,AH$3,0)</f>
        <v>0</v>
      </c>
      <c r="AI4" s="23">
        <f t="shared" ref="AI4" si="42">AF4+AH4</f>
        <v>47</v>
      </c>
      <c r="AJ4" s="18">
        <f t="shared" ref="AJ4" si="43">$C4/(AI4+1)</f>
        <v>2567.9791666666665</v>
      </c>
      <c r="AK4" s="19">
        <f t="shared" ref="AK4:AK63" si="44">IF(AJ4=AJ$2,AK$3,0)</f>
        <v>0</v>
      </c>
      <c r="AL4" s="20">
        <f t="shared" ref="AL4" si="45">AI4+AK4</f>
        <v>47</v>
      </c>
      <c r="AM4" s="12">
        <f t="shared" ref="AM4:AM35" si="46">AL4</f>
        <v>47</v>
      </c>
      <c r="AN4" s="11">
        <f t="shared" ref="AN4:AN35" si="47">M4+J4+G4</f>
        <v>1</v>
      </c>
      <c r="AO4" s="88">
        <f>E4-D4</f>
        <v>0</v>
      </c>
      <c r="AP4" s="13">
        <f t="shared" ref="AP4:AP35" si="48">AM4-D4</f>
        <v>1</v>
      </c>
      <c r="AQ4" s="131"/>
      <c r="AR4" s="131"/>
      <c r="AS4" s="131"/>
      <c r="AT4" s="131"/>
      <c r="AU4" s="131"/>
      <c r="AV4" s="131"/>
      <c r="AW4" s="131"/>
      <c r="AX4" s="131"/>
      <c r="AY4" s="131"/>
    </row>
    <row r="5" spans="1:51" s="97" customFormat="1" ht="12.6" customHeight="1" thickBot="1" x14ac:dyDescent="0.25">
      <c r="A5" s="24">
        <v>2</v>
      </c>
      <c r="B5" s="15" t="str">
        <f>HLOOKUP($A5,DataOdafim!$1:$1048576,2,FALSE)</f>
        <v>ג - שס</v>
      </c>
      <c r="C5" s="16">
        <f>HLOOKUP($A5,DataOdafim!$1:$1048576,3,FALSE)</f>
        <v>115107</v>
      </c>
      <c r="D5" s="16">
        <f>HLOOKUP($A5,DataOdafim_2!$1:$1048576,3,FALSE)</f>
        <v>43</v>
      </c>
      <c r="E5" s="17">
        <f>INT(C5/Data!$O$12)</f>
        <v>43</v>
      </c>
      <c r="F5" s="18">
        <f t="shared" ref="F5:F63" si="49">$C5/(E5+1)</f>
        <v>2616.068181818182</v>
      </c>
      <c r="G5" s="19">
        <f t="shared" ref="G5:G63" si="50">IF(F5=F$2,G$3,0)</f>
        <v>0</v>
      </c>
      <c r="H5" s="20">
        <f t="shared" ref="H5:H63" si="51">E5+G5</f>
        <v>43</v>
      </c>
      <c r="I5" s="21">
        <f t="shared" ref="I5:I63" si="52">$C5/(H5+1)</f>
        <v>2616.068181818182</v>
      </c>
      <c r="J5" s="22">
        <f t="shared" ref="J5:J63" si="53">IF(I5=I$2,J$3,0)</f>
        <v>1</v>
      </c>
      <c r="K5" s="23">
        <f t="shared" ref="K5:K63" si="54">H5+J5</f>
        <v>44</v>
      </c>
      <c r="L5" s="18">
        <f t="shared" ref="L5:L63" si="55">$C5/(K5+1)</f>
        <v>2557.9333333333334</v>
      </c>
      <c r="M5" s="19">
        <f t="shared" ref="M5:M63" si="56">IF(L5=L$2,M$3,0)</f>
        <v>0</v>
      </c>
      <c r="N5" s="20">
        <f t="shared" ref="N5:N63" si="57">K5+M5</f>
        <v>44</v>
      </c>
      <c r="O5" s="21">
        <f t="shared" ref="O5" si="58">$C5/(N5+1)</f>
        <v>2557.9333333333334</v>
      </c>
      <c r="P5" s="22">
        <f t="shared" si="23"/>
        <v>0</v>
      </c>
      <c r="Q5" s="23">
        <f t="shared" ref="Q5:Q63" si="59">N5+P5</f>
        <v>44</v>
      </c>
      <c r="R5" s="18">
        <f t="shared" ref="R5" si="60">$C5/(Q5+1)</f>
        <v>2557.9333333333334</v>
      </c>
      <c r="S5" s="19">
        <f t="shared" si="26"/>
        <v>0</v>
      </c>
      <c r="T5" s="20">
        <f t="shared" ref="T5:T63" si="61">Q5+S5</f>
        <v>44</v>
      </c>
      <c r="U5" s="21">
        <f t="shared" ref="U5" si="62">$C5/(T5+1)</f>
        <v>2557.9333333333334</v>
      </c>
      <c r="V5" s="22">
        <f t="shared" si="29"/>
        <v>0</v>
      </c>
      <c r="W5" s="23">
        <f t="shared" ref="W5:W63" si="63">T5+V5</f>
        <v>44</v>
      </c>
      <c r="X5" s="18">
        <f t="shared" ref="X5" si="64">$C5/(W5+1)</f>
        <v>2557.9333333333334</v>
      </c>
      <c r="Y5" s="19">
        <f t="shared" si="32"/>
        <v>0</v>
      </c>
      <c r="Z5" s="20">
        <f t="shared" ref="Z5:Z63" si="65">W5+Y5</f>
        <v>44</v>
      </c>
      <c r="AA5" s="21">
        <f t="shared" ref="AA5" si="66">$C5/(Z5+1)</f>
        <v>2557.9333333333334</v>
      </c>
      <c r="AB5" s="22">
        <f t="shared" si="35"/>
        <v>0</v>
      </c>
      <c r="AC5" s="23">
        <f t="shared" ref="AC5:AC63" si="67">Z5+AB5</f>
        <v>44</v>
      </c>
      <c r="AD5" s="18">
        <f t="shared" ref="AD5" si="68">$C5/(AC5+1)</f>
        <v>2557.9333333333334</v>
      </c>
      <c r="AE5" s="19">
        <f t="shared" si="38"/>
        <v>0</v>
      </c>
      <c r="AF5" s="20">
        <f t="shared" ref="AF5:AF63" si="69">AC5+AE5</f>
        <v>44</v>
      </c>
      <c r="AG5" s="21">
        <f t="shared" ref="AG5" si="70">$C5/(AF5+1)</f>
        <v>2557.9333333333334</v>
      </c>
      <c r="AH5" s="22">
        <f t="shared" si="41"/>
        <v>0</v>
      </c>
      <c r="AI5" s="23">
        <f t="shared" ref="AI5:AI63" si="71">AF5+AH5</f>
        <v>44</v>
      </c>
      <c r="AJ5" s="18">
        <f t="shared" ref="AJ5" si="72">$C5/(AI5+1)</f>
        <v>2557.9333333333334</v>
      </c>
      <c r="AK5" s="19">
        <f t="shared" si="44"/>
        <v>0</v>
      </c>
      <c r="AL5" s="20">
        <f t="shared" ref="AL5:AL63" si="73">AI5+AK5</f>
        <v>44</v>
      </c>
      <c r="AM5" s="12">
        <f t="shared" si="46"/>
        <v>44</v>
      </c>
      <c r="AN5" s="11">
        <f t="shared" si="47"/>
        <v>1</v>
      </c>
      <c r="AO5" s="88">
        <f t="shared" ref="AO5:AO63" si="74">E5-D5</f>
        <v>0</v>
      </c>
      <c r="AP5" s="13">
        <f t="shared" si="48"/>
        <v>1</v>
      </c>
      <c r="AQ5" s="131"/>
      <c r="AR5" s="131"/>
      <c r="AS5" s="131"/>
      <c r="AT5" s="131"/>
      <c r="AU5" s="131"/>
      <c r="AV5" s="131"/>
      <c r="AW5" s="131"/>
      <c r="AX5" s="131"/>
      <c r="AY5" s="131"/>
    </row>
    <row r="6" spans="1:51" s="97" customFormat="1" ht="12.6" customHeight="1" thickBot="1" x14ac:dyDescent="0.25">
      <c r="A6" s="14">
        <v>3</v>
      </c>
      <c r="B6" s="15" t="str">
        <f>HLOOKUP($A6,DataOdafim!$1:$1048576,2,FALSE)</f>
        <v>ערביות</v>
      </c>
      <c r="C6" s="16">
        <f>HLOOKUP($A6,DataOdafim!$1:$1048576,3,FALSE)</f>
        <v>28635</v>
      </c>
      <c r="D6" s="16">
        <f>HLOOKUP($A6,DataOdafim_2!$1:$1048576,3,FALSE)</f>
        <v>10</v>
      </c>
      <c r="E6" s="17">
        <f>INT(C6/Data!$O$12)</f>
        <v>10</v>
      </c>
      <c r="F6" s="18">
        <f t="shared" si="49"/>
        <v>2603.181818181818</v>
      </c>
      <c r="G6" s="19">
        <f t="shared" si="50"/>
        <v>0</v>
      </c>
      <c r="H6" s="20">
        <f t="shared" si="51"/>
        <v>10</v>
      </c>
      <c r="I6" s="21">
        <f t="shared" si="52"/>
        <v>2603.181818181818</v>
      </c>
      <c r="J6" s="22">
        <f t="shared" si="53"/>
        <v>0</v>
      </c>
      <c r="K6" s="23">
        <f t="shared" si="54"/>
        <v>10</v>
      </c>
      <c r="L6" s="18">
        <f t="shared" si="55"/>
        <v>2603.181818181818</v>
      </c>
      <c r="M6" s="19">
        <f t="shared" si="56"/>
        <v>0</v>
      </c>
      <c r="N6" s="20">
        <f t="shared" si="57"/>
        <v>10</v>
      </c>
      <c r="O6" s="21">
        <f t="shared" ref="O6" si="75">$C6/(N6+1)</f>
        <v>2603.181818181818</v>
      </c>
      <c r="P6" s="22">
        <f t="shared" si="23"/>
        <v>0</v>
      </c>
      <c r="Q6" s="23">
        <f t="shared" si="59"/>
        <v>10</v>
      </c>
      <c r="R6" s="18">
        <f t="shared" ref="R6" si="76">$C6/(Q6+1)</f>
        <v>2603.181818181818</v>
      </c>
      <c r="S6" s="19">
        <f t="shared" si="26"/>
        <v>0</v>
      </c>
      <c r="T6" s="20">
        <f t="shared" si="61"/>
        <v>10</v>
      </c>
      <c r="U6" s="21">
        <f t="shared" ref="U6" si="77">$C6/(T6+1)</f>
        <v>2603.181818181818</v>
      </c>
      <c r="V6" s="22">
        <f t="shared" si="29"/>
        <v>0</v>
      </c>
      <c r="W6" s="23">
        <f t="shared" si="63"/>
        <v>10</v>
      </c>
      <c r="X6" s="18">
        <f t="shared" ref="X6" si="78">$C6/(W6+1)</f>
        <v>2603.181818181818</v>
      </c>
      <c r="Y6" s="19">
        <f t="shared" si="32"/>
        <v>0</v>
      </c>
      <c r="Z6" s="20">
        <f t="shared" si="65"/>
        <v>10</v>
      </c>
      <c r="AA6" s="21">
        <f t="shared" ref="AA6" si="79">$C6/(Z6+1)</f>
        <v>2603.181818181818</v>
      </c>
      <c r="AB6" s="22">
        <f t="shared" si="35"/>
        <v>0</v>
      </c>
      <c r="AC6" s="23">
        <f t="shared" si="67"/>
        <v>10</v>
      </c>
      <c r="AD6" s="18">
        <f t="shared" ref="AD6" si="80">$C6/(AC6+1)</f>
        <v>2603.181818181818</v>
      </c>
      <c r="AE6" s="19">
        <f t="shared" si="38"/>
        <v>0</v>
      </c>
      <c r="AF6" s="20">
        <f t="shared" si="69"/>
        <v>10</v>
      </c>
      <c r="AG6" s="21">
        <f t="shared" ref="AG6" si="81">$C6/(AF6+1)</f>
        <v>2603.181818181818</v>
      </c>
      <c r="AH6" s="22">
        <f t="shared" si="41"/>
        <v>0</v>
      </c>
      <c r="AI6" s="23">
        <f t="shared" si="71"/>
        <v>10</v>
      </c>
      <c r="AJ6" s="18">
        <f t="shared" ref="AJ6" si="82">$C6/(AI6+1)</f>
        <v>2603.181818181818</v>
      </c>
      <c r="AK6" s="19">
        <f t="shared" si="44"/>
        <v>0</v>
      </c>
      <c r="AL6" s="20">
        <f t="shared" si="73"/>
        <v>10</v>
      </c>
      <c r="AM6" s="12">
        <f t="shared" si="46"/>
        <v>10</v>
      </c>
      <c r="AN6" s="11">
        <f t="shared" si="47"/>
        <v>0</v>
      </c>
      <c r="AO6" s="88">
        <f t="shared" si="74"/>
        <v>0</v>
      </c>
      <c r="AP6" s="13">
        <f t="shared" si="48"/>
        <v>0</v>
      </c>
      <c r="AQ6" s="131"/>
      <c r="AR6" s="131"/>
      <c r="AS6" s="131"/>
      <c r="AT6" s="131"/>
      <c r="AU6" s="131"/>
      <c r="AV6" s="131"/>
      <c r="AW6" s="131"/>
      <c r="AX6" s="131"/>
      <c r="AY6" s="131"/>
    </row>
    <row r="7" spans="1:51" s="97" customFormat="1" ht="12.6" customHeight="1" thickBot="1" x14ac:dyDescent="0.25">
      <c r="A7" s="24">
        <v>4</v>
      </c>
      <c r="B7" s="15" t="str">
        <f>HLOOKUP($A7,DataOdafim!$1:$1048576,2,FALSE)</f>
        <v>מרצ - העבודה</v>
      </c>
      <c r="C7" s="16">
        <f>HLOOKUP($A7,DataOdafim!$1:$1048576,3,FALSE)</f>
        <v>51507</v>
      </c>
      <c r="D7" s="16">
        <f>HLOOKUP($A7,DataOdafim_2!$1:$1048576,3,FALSE)</f>
        <v>18</v>
      </c>
      <c r="E7" s="17">
        <f>INT(C7/Data!$O$12)</f>
        <v>19</v>
      </c>
      <c r="F7" s="18">
        <f t="shared" si="49"/>
        <v>2575.35</v>
      </c>
      <c r="G7" s="19">
        <f t="shared" si="50"/>
        <v>0</v>
      </c>
      <c r="H7" s="20">
        <f t="shared" si="51"/>
        <v>19</v>
      </c>
      <c r="I7" s="21">
        <f t="shared" si="52"/>
        <v>2575.35</v>
      </c>
      <c r="J7" s="22">
        <f t="shared" si="53"/>
        <v>0</v>
      </c>
      <c r="K7" s="23">
        <f t="shared" si="54"/>
        <v>19</v>
      </c>
      <c r="L7" s="18">
        <f t="shared" si="55"/>
        <v>2575.35</v>
      </c>
      <c r="M7" s="19">
        <f t="shared" si="56"/>
        <v>0</v>
      </c>
      <c r="N7" s="20">
        <f t="shared" si="57"/>
        <v>19</v>
      </c>
      <c r="O7" s="21">
        <f t="shared" ref="O7" si="83">$C7/(N7+1)</f>
        <v>2575.35</v>
      </c>
      <c r="P7" s="22">
        <f t="shared" si="23"/>
        <v>0</v>
      </c>
      <c r="Q7" s="23">
        <f t="shared" si="59"/>
        <v>19</v>
      </c>
      <c r="R7" s="18">
        <f t="shared" ref="R7" si="84">$C7/(Q7+1)</f>
        <v>2575.35</v>
      </c>
      <c r="S7" s="19">
        <f t="shared" si="26"/>
        <v>0</v>
      </c>
      <c r="T7" s="20">
        <f t="shared" si="61"/>
        <v>19</v>
      </c>
      <c r="U7" s="21">
        <f t="shared" ref="U7" si="85">$C7/(T7+1)</f>
        <v>2575.35</v>
      </c>
      <c r="V7" s="22">
        <f t="shared" si="29"/>
        <v>0</v>
      </c>
      <c r="W7" s="23">
        <f t="shared" si="63"/>
        <v>19</v>
      </c>
      <c r="X7" s="18">
        <f t="shared" ref="X7" si="86">$C7/(W7+1)</f>
        <v>2575.35</v>
      </c>
      <c r="Y7" s="19">
        <f t="shared" si="32"/>
        <v>0</v>
      </c>
      <c r="Z7" s="20">
        <f t="shared" si="65"/>
        <v>19</v>
      </c>
      <c r="AA7" s="21">
        <f t="shared" ref="AA7" si="87">$C7/(Z7+1)</f>
        <v>2575.35</v>
      </c>
      <c r="AB7" s="22">
        <f t="shared" si="35"/>
        <v>0</v>
      </c>
      <c r="AC7" s="23">
        <f t="shared" si="67"/>
        <v>19</v>
      </c>
      <c r="AD7" s="18">
        <f t="shared" ref="AD7" si="88">$C7/(AC7+1)</f>
        <v>2575.35</v>
      </c>
      <c r="AE7" s="19">
        <f t="shared" si="38"/>
        <v>0</v>
      </c>
      <c r="AF7" s="20">
        <f t="shared" si="69"/>
        <v>19</v>
      </c>
      <c r="AG7" s="21">
        <f t="shared" ref="AG7" si="89">$C7/(AF7+1)</f>
        <v>2575.35</v>
      </c>
      <c r="AH7" s="22">
        <f t="shared" si="41"/>
        <v>0</v>
      </c>
      <c r="AI7" s="23">
        <f t="shared" si="71"/>
        <v>19</v>
      </c>
      <c r="AJ7" s="18">
        <f t="shared" ref="AJ7" si="90">$C7/(AI7+1)</f>
        <v>2575.35</v>
      </c>
      <c r="AK7" s="19">
        <f t="shared" si="44"/>
        <v>0</v>
      </c>
      <c r="AL7" s="20">
        <f t="shared" si="73"/>
        <v>19</v>
      </c>
      <c r="AM7" s="12">
        <f t="shared" si="46"/>
        <v>19</v>
      </c>
      <c r="AN7" s="11">
        <f t="shared" si="47"/>
        <v>0</v>
      </c>
      <c r="AO7" s="88">
        <f t="shared" si="74"/>
        <v>1</v>
      </c>
      <c r="AP7" s="13">
        <f t="shared" si="48"/>
        <v>1</v>
      </c>
      <c r="AQ7" s="131"/>
      <c r="AR7" s="131"/>
      <c r="AS7" s="131"/>
      <c r="AT7" s="131"/>
      <c r="AU7" s="131"/>
      <c r="AV7" s="131"/>
      <c r="AW7" s="131"/>
      <c r="AX7" s="131"/>
      <c r="AY7" s="131"/>
    </row>
    <row r="8" spans="1:51" s="97" customFormat="1" ht="12.6" customHeight="1" thickBot="1" x14ac:dyDescent="0.25">
      <c r="A8" s="14">
        <v>5</v>
      </c>
      <c r="B8" s="15" t="str">
        <f>HLOOKUP($A8,DataOdafim!$1:$1048576,2,FALSE)</f>
        <v>ליברמן - בנט</v>
      </c>
      <c r="C8" s="16">
        <f>HLOOKUP($A8,DataOdafim!$1:$1048576,3,FALSE)</f>
        <v>0</v>
      </c>
      <c r="D8" s="16">
        <f>HLOOKUP($A8,DataOdafim_2!$1:$1048576,3,FALSE)</f>
        <v>0</v>
      </c>
      <c r="E8" s="17">
        <f>INT(C8/Data!$O$12)</f>
        <v>0</v>
      </c>
      <c r="F8" s="18">
        <f t="shared" si="49"/>
        <v>0</v>
      </c>
      <c r="G8" s="19">
        <f t="shared" si="50"/>
        <v>0</v>
      </c>
      <c r="H8" s="20">
        <f t="shared" si="51"/>
        <v>0</v>
      </c>
      <c r="I8" s="21">
        <f t="shared" si="52"/>
        <v>0</v>
      </c>
      <c r="J8" s="22">
        <f t="shared" si="53"/>
        <v>0</v>
      </c>
      <c r="K8" s="23">
        <f t="shared" si="54"/>
        <v>0</v>
      </c>
      <c r="L8" s="18">
        <f t="shared" si="55"/>
        <v>0</v>
      </c>
      <c r="M8" s="19">
        <f t="shared" si="56"/>
        <v>0</v>
      </c>
      <c r="N8" s="20">
        <f t="shared" si="57"/>
        <v>0</v>
      </c>
      <c r="O8" s="21">
        <f t="shared" ref="O8" si="91">$C8/(N8+1)</f>
        <v>0</v>
      </c>
      <c r="P8" s="22">
        <f t="shared" si="23"/>
        <v>0</v>
      </c>
      <c r="Q8" s="23">
        <f t="shared" si="59"/>
        <v>0</v>
      </c>
      <c r="R8" s="18">
        <f t="shared" ref="R8" si="92">$C8/(Q8+1)</f>
        <v>0</v>
      </c>
      <c r="S8" s="19">
        <f t="shared" si="26"/>
        <v>0</v>
      </c>
      <c r="T8" s="20">
        <f t="shared" si="61"/>
        <v>0</v>
      </c>
      <c r="U8" s="21">
        <f t="shared" ref="U8" si="93">$C8/(T8+1)</f>
        <v>0</v>
      </c>
      <c r="V8" s="22">
        <f t="shared" si="29"/>
        <v>0</v>
      </c>
      <c r="W8" s="23">
        <f t="shared" si="63"/>
        <v>0</v>
      </c>
      <c r="X8" s="18">
        <f t="shared" ref="X8" si="94">$C8/(W8+1)</f>
        <v>0</v>
      </c>
      <c r="Y8" s="19">
        <f t="shared" si="32"/>
        <v>0</v>
      </c>
      <c r="Z8" s="20">
        <f t="shared" si="65"/>
        <v>0</v>
      </c>
      <c r="AA8" s="21">
        <f t="shared" ref="AA8" si="95">$C8/(Z8+1)</f>
        <v>0</v>
      </c>
      <c r="AB8" s="22">
        <f t="shared" si="35"/>
        <v>0</v>
      </c>
      <c r="AC8" s="23">
        <f t="shared" si="67"/>
        <v>0</v>
      </c>
      <c r="AD8" s="18">
        <f t="shared" ref="AD8" si="96">$C8/(AC8+1)</f>
        <v>0</v>
      </c>
      <c r="AE8" s="19">
        <f t="shared" si="38"/>
        <v>0</v>
      </c>
      <c r="AF8" s="20">
        <f t="shared" si="69"/>
        <v>0</v>
      </c>
      <c r="AG8" s="21">
        <f t="shared" ref="AG8" si="97">$C8/(AF8+1)</f>
        <v>0</v>
      </c>
      <c r="AH8" s="22">
        <f t="shared" si="41"/>
        <v>0</v>
      </c>
      <c r="AI8" s="23">
        <f t="shared" si="71"/>
        <v>0</v>
      </c>
      <c r="AJ8" s="18">
        <f t="shared" ref="AJ8" si="98">$C8/(AI8+1)</f>
        <v>0</v>
      </c>
      <c r="AK8" s="19">
        <f t="shared" si="44"/>
        <v>0</v>
      </c>
      <c r="AL8" s="20">
        <f t="shared" si="73"/>
        <v>0</v>
      </c>
      <c r="AM8" s="12">
        <f t="shared" si="46"/>
        <v>0</v>
      </c>
      <c r="AN8" s="11">
        <f t="shared" si="47"/>
        <v>0</v>
      </c>
      <c r="AO8" s="88">
        <f t="shared" si="74"/>
        <v>0</v>
      </c>
      <c r="AP8" s="13">
        <f t="shared" si="48"/>
        <v>0</v>
      </c>
      <c r="AQ8" s="131"/>
      <c r="AR8" s="131"/>
      <c r="AS8" s="131"/>
      <c r="AT8" s="131"/>
      <c r="AU8" s="131"/>
      <c r="AV8" s="131"/>
      <c r="AW8" s="131"/>
      <c r="AX8" s="131"/>
      <c r="AY8" s="131"/>
    </row>
    <row r="9" spans="1:51" s="97" customFormat="1" ht="12.6" customHeight="1" thickBot="1" x14ac:dyDescent="0.25">
      <c r="A9" s="24">
        <v>6</v>
      </c>
      <c r="B9" s="15" t="str">
        <f>HLOOKUP($A9,DataOdafim!$1:$1048576,2,FALSE)</f>
        <v>כחול לבן</v>
      </c>
      <c r="C9" s="16">
        <f>HLOOKUP($A9,DataOdafim!$1:$1048576,3,FALSE)</f>
        <v>0</v>
      </c>
      <c r="D9" s="16">
        <f>HLOOKUP($A9,DataOdafim_2!$1:$1048576,3,FALSE)</f>
        <v>0</v>
      </c>
      <c r="E9" s="17">
        <f>INT(C9/Data!$O$12)</f>
        <v>0</v>
      </c>
      <c r="F9" s="18">
        <f t="shared" si="49"/>
        <v>0</v>
      </c>
      <c r="G9" s="19">
        <f t="shared" si="50"/>
        <v>0</v>
      </c>
      <c r="H9" s="20">
        <f t="shared" si="51"/>
        <v>0</v>
      </c>
      <c r="I9" s="21">
        <f t="shared" si="52"/>
        <v>0</v>
      </c>
      <c r="J9" s="22">
        <f t="shared" si="53"/>
        <v>0</v>
      </c>
      <c r="K9" s="23">
        <f t="shared" si="54"/>
        <v>0</v>
      </c>
      <c r="L9" s="18">
        <f t="shared" si="55"/>
        <v>0</v>
      </c>
      <c r="M9" s="19">
        <f t="shared" si="56"/>
        <v>0</v>
      </c>
      <c r="N9" s="20">
        <f t="shared" si="57"/>
        <v>0</v>
      </c>
      <c r="O9" s="21">
        <f t="shared" ref="O9" si="99">$C9/(N9+1)</f>
        <v>0</v>
      </c>
      <c r="P9" s="22">
        <f t="shared" si="23"/>
        <v>0</v>
      </c>
      <c r="Q9" s="23">
        <f t="shared" si="59"/>
        <v>0</v>
      </c>
      <c r="R9" s="18">
        <f t="shared" ref="R9" si="100">$C9/(Q9+1)</f>
        <v>0</v>
      </c>
      <c r="S9" s="19">
        <f t="shared" si="26"/>
        <v>0</v>
      </c>
      <c r="T9" s="20">
        <f t="shared" si="61"/>
        <v>0</v>
      </c>
      <c r="U9" s="21">
        <f t="shared" ref="U9" si="101">$C9/(T9+1)</f>
        <v>0</v>
      </c>
      <c r="V9" s="22">
        <f t="shared" si="29"/>
        <v>0</v>
      </c>
      <c r="W9" s="23">
        <f t="shared" si="63"/>
        <v>0</v>
      </c>
      <c r="X9" s="18">
        <f t="shared" ref="X9" si="102">$C9/(W9+1)</f>
        <v>0</v>
      </c>
      <c r="Y9" s="19">
        <f t="shared" si="32"/>
        <v>0</v>
      </c>
      <c r="Z9" s="20">
        <f t="shared" si="65"/>
        <v>0</v>
      </c>
      <c r="AA9" s="21">
        <f t="shared" ref="AA9" si="103">$C9/(Z9+1)</f>
        <v>0</v>
      </c>
      <c r="AB9" s="22">
        <f t="shared" si="35"/>
        <v>0</v>
      </c>
      <c r="AC9" s="23">
        <f t="shared" si="67"/>
        <v>0</v>
      </c>
      <c r="AD9" s="18">
        <f t="shared" ref="AD9" si="104">$C9/(AC9+1)</f>
        <v>0</v>
      </c>
      <c r="AE9" s="19">
        <f t="shared" si="38"/>
        <v>0</v>
      </c>
      <c r="AF9" s="20">
        <f t="shared" si="69"/>
        <v>0</v>
      </c>
      <c r="AG9" s="21">
        <f t="shared" ref="AG9" si="105">$C9/(AF9+1)</f>
        <v>0</v>
      </c>
      <c r="AH9" s="22">
        <f t="shared" si="41"/>
        <v>0</v>
      </c>
      <c r="AI9" s="23">
        <f t="shared" si="71"/>
        <v>0</v>
      </c>
      <c r="AJ9" s="18">
        <f t="shared" ref="AJ9" si="106">$C9/(AI9+1)</f>
        <v>0</v>
      </c>
      <c r="AK9" s="19">
        <f t="shared" si="44"/>
        <v>0</v>
      </c>
      <c r="AL9" s="20">
        <f t="shared" si="73"/>
        <v>0</v>
      </c>
      <c r="AM9" s="12">
        <f t="shared" si="46"/>
        <v>0</v>
      </c>
      <c r="AN9" s="11">
        <f t="shared" si="47"/>
        <v>0</v>
      </c>
      <c r="AO9" s="88">
        <f t="shared" si="74"/>
        <v>0</v>
      </c>
      <c r="AP9" s="13">
        <f t="shared" si="48"/>
        <v>0</v>
      </c>
      <c r="AQ9" s="131"/>
      <c r="AR9" s="131"/>
      <c r="AS9" s="131"/>
      <c r="AT9" s="131"/>
      <c r="AU9" s="131"/>
      <c r="AV9" s="131"/>
      <c r="AW9" s="131"/>
      <c r="AX9" s="131"/>
      <c r="AY9" s="131"/>
    </row>
    <row r="10" spans="1:51" s="97" customFormat="1" ht="12.6" customHeight="1" thickBot="1" x14ac:dyDescent="0.25">
      <c r="A10" s="14">
        <v>7</v>
      </c>
      <c r="B10" s="15" t="str">
        <f>HLOOKUP($A10,DataOdafim!$1:$1048576,2,FALSE)</f>
        <v>כולנו</v>
      </c>
      <c r="C10" s="16">
        <f>HLOOKUP($A10,DataOdafim!$1:$1048576,3,FALSE)</f>
        <v>0</v>
      </c>
      <c r="D10" s="16">
        <f>HLOOKUP($A10,DataOdafim_2!$1:$1048576,3,FALSE)</f>
        <v>0</v>
      </c>
      <c r="E10" s="17">
        <f>INT(C10/Data!$O$12)</f>
        <v>0</v>
      </c>
      <c r="F10" s="18">
        <f t="shared" si="49"/>
        <v>0</v>
      </c>
      <c r="G10" s="19">
        <f t="shared" si="50"/>
        <v>0</v>
      </c>
      <c r="H10" s="20">
        <f t="shared" si="51"/>
        <v>0</v>
      </c>
      <c r="I10" s="21">
        <f t="shared" si="52"/>
        <v>0</v>
      </c>
      <c r="J10" s="22">
        <f t="shared" si="53"/>
        <v>0</v>
      </c>
      <c r="K10" s="23">
        <f t="shared" si="54"/>
        <v>0</v>
      </c>
      <c r="L10" s="18">
        <f t="shared" si="55"/>
        <v>0</v>
      </c>
      <c r="M10" s="19">
        <f t="shared" si="56"/>
        <v>0</v>
      </c>
      <c r="N10" s="20">
        <f t="shared" si="57"/>
        <v>0</v>
      </c>
      <c r="O10" s="21">
        <f t="shared" ref="O10" si="107">$C10/(N10+1)</f>
        <v>0</v>
      </c>
      <c r="P10" s="22">
        <f t="shared" si="23"/>
        <v>0</v>
      </c>
      <c r="Q10" s="23">
        <f t="shared" si="59"/>
        <v>0</v>
      </c>
      <c r="R10" s="18">
        <f t="shared" ref="R10" si="108">$C10/(Q10+1)</f>
        <v>0</v>
      </c>
      <c r="S10" s="19">
        <f t="shared" si="26"/>
        <v>0</v>
      </c>
      <c r="T10" s="20">
        <f t="shared" si="61"/>
        <v>0</v>
      </c>
      <c r="U10" s="21">
        <f t="shared" ref="U10" si="109">$C10/(T10+1)</f>
        <v>0</v>
      </c>
      <c r="V10" s="22">
        <f t="shared" si="29"/>
        <v>0</v>
      </c>
      <c r="W10" s="23">
        <f t="shared" si="63"/>
        <v>0</v>
      </c>
      <c r="X10" s="18">
        <f t="shared" ref="X10" si="110">$C10/(W10+1)</f>
        <v>0</v>
      </c>
      <c r="Y10" s="19">
        <f t="shared" si="32"/>
        <v>0</v>
      </c>
      <c r="Z10" s="20">
        <f t="shared" si="65"/>
        <v>0</v>
      </c>
      <c r="AA10" s="21">
        <f t="shared" ref="AA10" si="111">$C10/(Z10+1)</f>
        <v>0</v>
      </c>
      <c r="AB10" s="22">
        <f t="shared" si="35"/>
        <v>0</v>
      </c>
      <c r="AC10" s="23">
        <f t="shared" si="67"/>
        <v>0</v>
      </c>
      <c r="AD10" s="18">
        <f t="shared" ref="AD10" si="112">$C10/(AC10+1)</f>
        <v>0</v>
      </c>
      <c r="AE10" s="19">
        <f t="shared" si="38"/>
        <v>0</v>
      </c>
      <c r="AF10" s="20">
        <f t="shared" si="69"/>
        <v>0</v>
      </c>
      <c r="AG10" s="21">
        <f t="shared" ref="AG10" si="113">$C10/(AF10+1)</f>
        <v>0</v>
      </c>
      <c r="AH10" s="22">
        <f t="shared" si="41"/>
        <v>0</v>
      </c>
      <c r="AI10" s="23">
        <f t="shared" si="71"/>
        <v>0</v>
      </c>
      <c r="AJ10" s="18">
        <f t="shared" ref="AJ10" si="114">$C10/(AI10+1)</f>
        <v>0</v>
      </c>
      <c r="AK10" s="19">
        <f t="shared" si="44"/>
        <v>0</v>
      </c>
      <c r="AL10" s="20">
        <f t="shared" si="73"/>
        <v>0</v>
      </c>
      <c r="AM10" s="12">
        <f t="shared" si="46"/>
        <v>0</v>
      </c>
      <c r="AN10" s="11">
        <f t="shared" si="47"/>
        <v>0</v>
      </c>
      <c r="AO10" s="88">
        <f t="shared" si="74"/>
        <v>0</v>
      </c>
      <c r="AP10" s="13">
        <f t="shared" si="48"/>
        <v>0</v>
      </c>
      <c r="AQ10" s="131"/>
      <c r="AR10" s="131"/>
      <c r="AS10" s="131"/>
      <c r="AT10" s="131"/>
      <c r="AU10" s="131"/>
      <c r="AV10" s="131"/>
      <c r="AW10" s="131"/>
      <c r="AX10" s="131"/>
      <c r="AY10" s="131"/>
    </row>
    <row r="11" spans="1:51" s="97" customFormat="1" ht="12.6" customHeight="1" thickBot="1" x14ac:dyDescent="0.25">
      <c r="A11" s="24">
        <v>8</v>
      </c>
      <c r="B11" s="15" t="str">
        <f>HLOOKUP($A11,DataOdafim!$1:$1048576,2,FALSE)</f>
        <v>פייגלין</v>
      </c>
      <c r="C11" s="16">
        <f>HLOOKUP($A11,DataOdafim!$1:$1048576,3,FALSE)</f>
        <v>0</v>
      </c>
      <c r="D11" s="16">
        <f>HLOOKUP($A11,DataOdafim_2!$1:$1048576,3,FALSE)</f>
        <v>0</v>
      </c>
      <c r="E11" s="17">
        <f>INT(C11/Data!$O$12)</f>
        <v>0</v>
      </c>
      <c r="F11" s="18">
        <f t="shared" si="49"/>
        <v>0</v>
      </c>
      <c r="G11" s="19">
        <f t="shared" si="50"/>
        <v>0</v>
      </c>
      <c r="H11" s="20">
        <f t="shared" si="51"/>
        <v>0</v>
      </c>
      <c r="I11" s="21">
        <f t="shared" si="52"/>
        <v>0</v>
      </c>
      <c r="J11" s="22">
        <f t="shared" si="53"/>
        <v>0</v>
      </c>
      <c r="K11" s="23">
        <f t="shared" si="54"/>
        <v>0</v>
      </c>
      <c r="L11" s="18">
        <f t="shared" si="55"/>
        <v>0</v>
      </c>
      <c r="M11" s="19">
        <f t="shared" si="56"/>
        <v>0</v>
      </c>
      <c r="N11" s="20">
        <f t="shared" si="57"/>
        <v>0</v>
      </c>
      <c r="O11" s="21">
        <f t="shared" ref="O11" si="115">$C11/(N11+1)</f>
        <v>0</v>
      </c>
      <c r="P11" s="22">
        <f t="shared" si="23"/>
        <v>0</v>
      </c>
      <c r="Q11" s="23">
        <f t="shared" si="59"/>
        <v>0</v>
      </c>
      <c r="R11" s="18">
        <f t="shared" ref="R11" si="116">$C11/(Q11+1)</f>
        <v>0</v>
      </c>
      <c r="S11" s="19">
        <f t="shared" si="26"/>
        <v>0</v>
      </c>
      <c r="T11" s="20">
        <f t="shared" si="61"/>
        <v>0</v>
      </c>
      <c r="U11" s="21">
        <f t="shared" ref="U11" si="117">$C11/(T11+1)</f>
        <v>0</v>
      </c>
      <c r="V11" s="22">
        <f t="shared" si="29"/>
        <v>0</v>
      </c>
      <c r="W11" s="23">
        <f t="shared" si="63"/>
        <v>0</v>
      </c>
      <c r="X11" s="18">
        <f t="shared" ref="X11" si="118">$C11/(W11+1)</f>
        <v>0</v>
      </c>
      <c r="Y11" s="19">
        <f t="shared" si="32"/>
        <v>0</v>
      </c>
      <c r="Z11" s="20">
        <f t="shared" si="65"/>
        <v>0</v>
      </c>
      <c r="AA11" s="21">
        <f t="shared" ref="AA11" si="119">$C11/(Z11+1)</f>
        <v>0</v>
      </c>
      <c r="AB11" s="22">
        <f t="shared" si="35"/>
        <v>0</v>
      </c>
      <c r="AC11" s="23">
        <f t="shared" si="67"/>
        <v>0</v>
      </c>
      <c r="AD11" s="18">
        <f t="shared" ref="AD11" si="120">$C11/(AC11+1)</f>
        <v>0</v>
      </c>
      <c r="AE11" s="19">
        <f t="shared" si="38"/>
        <v>0</v>
      </c>
      <c r="AF11" s="20">
        <f t="shared" si="69"/>
        <v>0</v>
      </c>
      <c r="AG11" s="21">
        <f t="shared" ref="AG11" si="121">$C11/(AF11+1)</f>
        <v>0</v>
      </c>
      <c r="AH11" s="22">
        <f t="shared" si="41"/>
        <v>0</v>
      </c>
      <c r="AI11" s="23">
        <f t="shared" si="71"/>
        <v>0</v>
      </c>
      <c r="AJ11" s="18">
        <f t="shared" ref="AJ11" si="122">$C11/(AI11+1)</f>
        <v>0</v>
      </c>
      <c r="AK11" s="19">
        <f t="shared" si="44"/>
        <v>0</v>
      </c>
      <c r="AL11" s="20">
        <f t="shared" si="73"/>
        <v>0</v>
      </c>
      <c r="AM11" s="12">
        <f t="shared" si="46"/>
        <v>0</v>
      </c>
      <c r="AN11" s="11">
        <f t="shared" si="47"/>
        <v>0</v>
      </c>
      <c r="AO11" s="88">
        <f t="shared" si="74"/>
        <v>0</v>
      </c>
      <c r="AP11" s="13">
        <f t="shared" si="48"/>
        <v>0</v>
      </c>
      <c r="AQ11" s="131"/>
      <c r="AR11" s="131"/>
      <c r="AS11" s="131"/>
      <c r="AT11" s="131"/>
      <c r="AU11" s="131"/>
      <c r="AV11" s="131"/>
      <c r="AW11" s="131"/>
      <c r="AX11" s="131"/>
      <c r="AY11" s="131"/>
    </row>
    <row r="12" spans="1:51" s="97" customFormat="1" ht="12.6" customHeight="1" thickBot="1" x14ac:dyDescent="0.25">
      <c r="A12" s="14">
        <v>9</v>
      </c>
      <c r="B12" s="15" t="str">
        <f>HLOOKUP($A12,DataOdafim!$1:$1048576,2,FALSE)</f>
        <v>גשר</v>
      </c>
      <c r="C12" s="16">
        <f>HLOOKUP($A12,DataOdafim!$1:$1048576,3,FALSE)</f>
        <v>0</v>
      </c>
      <c r="D12" s="16">
        <f>HLOOKUP($A12,DataOdafim_2!$1:$1048576,3,FALSE)</f>
        <v>0</v>
      </c>
      <c r="E12" s="17">
        <f>INT(C12/Data!$O$12)</f>
        <v>0</v>
      </c>
      <c r="F12" s="18">
        <f t="shared" si="49"/>
        <v>0</v>
      </c>
      <c r="G12" s="19">
        <f t="shared" si="50"/>
        <v>0</v>
      </c>
      <c r="H12" s="20">
        <f t="shared" si="51"/>
        <v>0</v>
      </c>
      <c r="I12" s="21">
        <f t="shared" si="52"/>
        <v>0</v>
      </c>
      <c r="J12" s="22">
        <f t="shared" si="53"/>
        <v>0</v>
      </c>
      <c r="K12" s="23">
        <f t="shared" si="54"/>
        <v>0</v>
      </c>
      <c r="L12" s="18">
        <f t="shared" si="55"/>
        <v>0</v>
      </c>
      <c r="M12" s="19">
        <f t="shared" si="56"/>
        <v>0</v>
      </c>
      <c r="N12" s="20">
        <f t="shared" si="57"/>
        <v>0</v>
      </c>
      <c r="O12" s="21">
        <f t="shared" ref="O12" si="123">$C12/(N12+1)</f>
        <v>0</v>
      </c>
      <c r="P12" s="22">
        <f t="shared" si="23"/>
        <v>0</v>
      </c>
      <c r="Q12" s="23">
        <f t="shared" si="59"/>
        <v>0</v>
      </c>
      <c r="R12" s="18">
        <f t="shared" ref="R12" si="124">$C12/(Q12+1)</f>
        <v>0</v>
      </c>
      <c r="S12" s="19">
        <f t="shared" si="26"/>
        <v>0</v>
      </c>
      <c r="T12" s="20">
        <f t="shared" si="61"/>
        <v>0</v>
      </c>
      <c r="U12" s="21">
        <f t="shared" ref="U12" si="125">$C12/(T12+1)</f>
        <v>0</v>
      </c>
      <c r="V12" s="22">
        <f t="shared" si="29"/>
        <v>0</v>
      </c>
      <c r="W12" s="23">
        <f t="shared" si="63"/>
        <v>0</v>
      </c>
      <c r="X12" s="18">
        <f t="shared" ref="X12" si="126">$C12/(W12+1)</f>
        <v>0</v>
      </c>
      <c r="Y12" s="19">
        <f t="shared" si="32"/>
        <v>0</v>
      </c>
      <c r="Z12" s="20">
        <f t="shared" si="65"/>
        <v>0</v>
      </c>
      <c r="AA12" s="21">
        <f t="shared" ref="AA12" si="127">$C12/(Z12+1)</f>
        <v>0</v>
      </c>
      <c r="AB12" s="22">
        <f t="shared" si="35"/>
        <v>0</v>
      </c>
      <c r="AC12" s="23">
        <f t="shared" si="67"/>
        <v>0</v>
      </c>
      <c r="AD12" s="18">
        <f t="shared" ref="AD12" si="128">$C12/(AC12+1)</f>
        <v>0</v>
      </c>
      <c r="AE12" s="19">
        <f t="shared" si="38"/>
        <v>0</v>
      </c>
      <c r="AF12" s="20">
        <f t="shared" si="69"/>
        <v>0</v>
      </c>
      <c r="AG12" s="21">
        <f t="shared" ref="AG12" si="129">$C12/(AF12+1)</f>
        <v>0</v>
      </c>
      <c r="AH12" s="22">
        <f t="shared" si="41"/>
        <v>0</v>
      </c>
      <c r="AI12" s="23">
        <f t="shared" si="71"/>
        <v>0</v>
      </c>
      <c r="AJ12" s="18">
        <f t="shared" ref="AJ12" si="130">$C12/(AI12+1)</f>
        <v>0</v>
      </c>
      <c r="AK12" s="19">
        <f t="shared" si="44"/>
        <v>0</v>
      </c>
      <c r="AL12" s="20">
        <f t="shared" si="73"/>
        <v>0</v>
      </c>
      <c r="AM12" s="12">
        <f t="shared" si="46"/>
        <v>0</v>
      </c>
      <c r="AN12" s="11">
        <f t="shared" si="47"/>
        <v>0</v>
      </c>
      <c r="AO12" s="88">
        <f t="shared" si="74"/>
        <v>0</v>
      </c>
      <c r="AP12" s="13">
        <f t="shared" si="48"/>
        <v>0</v>
      </c>
      <c r="AQ12" s="131"/>
      <c r="AR12" s="131"/>
      <c r="AS12" s="131"/>
      <c r="AT12" s="131"/>
      <c r="AU12" s="131"/>
      <c r="AV12" s="131"/>
      <c r="AW12" s="131"/>
      <c r="AX12" s="131"/>
      <c r="AY12" s="131"/>
    </row>
    <row r="13" spans="1:51" s="97" customFormat="1" ht="12.6" customHeight="1" thickBot="1" x14ac:dyDescent="0.25">
      <c r="A13" s="24">
        <v>10</v>
      </c>
      <c r="B13" s="15" t="str">
        <f>HLOOKUP($A13,DataOdafim!$1:$1048576,2,FALSE)</f>
        <v>בט"ח</v>
      </c>
      <c r="C13" s="16">
        <f>HLOOKUP($A13,DataOdafim!$1:$1048576,3,FALSE)</f>
        <v>0</v>
      </c>
      <c r="D13" s="16">
        <f>HLOOKUP($A13,DataOdafim_2!$1:$1048576,3,FALSE)</f>
        <v>0</v>
      </c>
      <c r="E13" s="17">
        <f>INT(C13/Data!$O$12)</f>
        <v>0</v>
      </c>
      <c r="F13" s="18">
        <f t="shared" si="49"/>
        <v>0</v>
      </c>
      <c r="G13" s="19">
        <f t="shared" si="50"/>
        <v>0</v>
      </c>
      <c r="H13" s="20">
        <f t="shared" si="51"/>
        <v>0</v>
      </c>
      <c r="I13" s="21">
        <f t="shared" si="52"/>
        <v>0</v>
      </c>
      <c r="J13" s="22">
        <f t="shared" si="53"/>
        <v>0</v>
      </c>
      <c r="K13" s="23">
        <f t="shared" si="54"/>
        <v>0</v>
      </c>
      <c r="L13" s="18">
        <f t="shared" si="55"/>
        <v>0</v>
      </c>
      <c r="M13" s="19">
        <f t="shared" si="56"/>
        <v>0</v>
      </c>
      <c r="N13" s="20">
        <f t="shared" si="57"/>
        <v>0</v>
      </c>
      <c r="O13" s="21">
        <f t="shared" ref="O13" si="131">$C13/(N13+1)</f>
        <v>0</v>
      </c>
      <c r="P13" s="22">
        <f t="shared" si="23"/>
        <v>0</v>
      </c>
      <c r="Q13" s="23">
        <f t="shared" si="59"/>
        <v>0</v>
      </c>
      <c r="R13" s="18">
        <f t="shared" ref="R13" si="132">$C13/(Q13+1)</f>
        <v>0</v>
      </c>
      <c r="S13" s="19">
        <f t="shared" si="26"/>
        <v>0</v>
      </c>
      <c r="T13" s="20">
        <f t="shared" si="61"/>
        <v>0</v>
      </c>
      <c r="U13" s="21">
        <f t="shared" ref="U13" si="133">$C13/(T13+1)</f>
        <v>0</v>
      </c>
      <c r="V13" s="22">
        <f t="shared" si="29"/>
        <v>0</v>
      </c>
      <c r="W13" s="23">
        <f t="shared" si="63"/>
        <v>0</v>
      </c>
      <c r="X13" s="18">
        <f t="shared" ref="X13" si="134">$C13/(W13+1)</f>
        <v>0</v>
      </c>
      <c r="Y13" s="19">
        <f t="shared" si="32"/>
        <v>0</v>
      </c>
      <c r="Z13" s="20">
        <f t="shared" si="65"/>
        <v>0</v>
      </c>
      <c r="AA13" s="21">
        <f t="shared" ref="AA13" si="135">$C13/(Z13+1)</f>
        <v>0</v>
      </c>
      <c r="AB13" s="22">
        <f t="shared" si="35"/>
        <v>0</v>
      </c>
      <c r="AC13" s="23">
        <f t="shared" si="67"/>
        <v>0</v>
      </c>
      <c r="AD13" s="18">
        <f t="shared" ref="AD13" si="136">$C13/(AC13+1)</f>
        <v>0</v>
      </c>
      <c r="AE13" s="19">
        <f t="shared" si="38"/>
        <v>0</v>
      </c>
      <c r="AF13" s="20">
        <f t="shared" si="69"/>
        <v>0</v>
      </c>
      <c r="AG13" s="21">
        <f t="shared" ref="AG13" si="137">$C13/(AF13+1)</f>
        <v>0</v>
      </c>
      <c r="AH13" s="22">
        <f t="shared" si="41"/>
        <v>0</v>
      </c>
      <c r="AI13" s="23">
        <f t="shared" si="71"/>
        <v>0</v>
      </c>
      <c r="AJ13" s="18">
        <f t="shared" ref="AJ13" si="138">$C13/(AI13+1)</f>
        <v>0</v>
      </c>
      <c r="AK13" s="19">
        <f t="shared" si="44"/>
        <v>0</v>
      </c>
      <c r="AL13" s="20">
        <f t="shared" si="73"/>
        <v>0</v>
      </c>
      <c r="AM13" s="12">
        <f t="shared" si="46"/>
        <v>0</v>
      </c>
      <c r="AN13" s="11">
        <f t="shared" si="47"/>
        <v>0</v>
      </c>
      <c r="AO13" s="88">
        <f t="shared" si="74"/>
        <v>0</v>
      </c>
      <c r="AP13" s="13">
        <f t="shared" si="48"/>
        <v>0</v>
      </c>
      <c r="AQ13" s="131"/>
      <c r="AR13" s="131"/>
      <c r="AS13" s="131"/>
      <c r="AT13" s="131"/>
      <c r="AU13" s="131"/>
      <c r="AV13" s="131"/>
      <c r="AW13" s="131"/>
      <c r="AX13" s="131"/>
      <c r="AY13" s="131"/>
    </row>
    <row r="14" spans="1:51" s="97" customFormat="1" ht="12.6" customHeight="1" thickBot="1" x14ac:dyDescent="0.25">
      <c r="A14" s="14">
        <v>11</v>
      </c>
      <c r="B14" s="15" t="str">
        <f>HLOOKUP($A14,DataOdafim!$1:$1048576,2,FALSE)</f>
        <v>רע"ב</v>
      </c>
      <c r="C14" s="16">
        <f>HLOOKUP($A14,DataOdafim!$1:$1048576,3,FALSE)</f>
        <v>0</v>
      </c>
      <c r="D14" s="16">
        <f>HLOOKUP($A14,DataOdafim_2!$1:$1048576,3,FALSE)</f>
        <v>0</v>
      </c>
      <c r="E14" s="17">
        <f>INT(C14/Data!$O$12)</f>
        <v>0</v>
      </c>
      <c r="F14" s="18">
        <f t="shared" si="49"/>
        <v>0</v>
      </c>
      <c r="G14" s="19">
        <f t="shared" si="50"/>
        <v>0</v>
      </c>
      <c r="H14" s="20">
        <f t="shared" si="51"/>
        <v>0</v>
      </c>
      <c r="I14" s="21">
        <f t="shared" si="52"/>
        <v>0</v>
      </c>
      <c r="J14" s="22">
        <f t="shared" si="53"/>
        <v>0</v>
      </c>
      <c r="K14" s="23">
        <f t="shared" si="54"/>
        <v>0</v>
      </c>
      <c r="L14" s="18">
        <f t="shared" si="55"/>
        <v>0</v>
      </c>
      <c r="M14" s="19">
        <f t="shared" si="56"/>
        <v>0</v>
      </c>
      <c r="N14" s="20">
        <f t="shared" si="57"/>
        <v>0</v>
      </c>
      <c r="O14" s="21">
        <f t="shared" ref="O14" si="139">$C14/(N14+1)</f>
        <v>0</v>
      </c>
      <c r="P14" s="22">
        <f t="shared" si="23"/>
        <v>0</v>
      </c>
      <c r="Q14" s="23">
        <f t="shared" si="59"/>
        <v>0</v>
      </c>
      <c r="R14" s="18">
        <f t="shared" ref="R14" si="140">$C14/(Q14+1)</f>
        <v>0</v>
      </c>
      <c r="S14" s="19">
        <f t="shared" si="26"/>
        <v>0</v>
      </c>
      <c r="T14" s="20">
        <f t="shared" si="61"/>
        <v>0</v>
      </c>
      <c r="U14" s="21">
        <f t="shared" ref="U14" si="141">$C14/(T14+1)</f>
        <v>0</v>
      </c>
      <c r="V14" s="22">
        <f t="shared" si="29"/>
        <v>0</v>
      </c>
      <c r="W14" s="23">
        <f t="shared" si="63"/>
        <v>0</v>
      </c>
      <c r="X14" s="18">
        <f t="shared" ref="X14" si="142">$C14/(W14+1)</f>
        <v>0</v>
      </c>
      <c r="Y14" s="19">
        <f t="shared" si="32"/>
        <v>0</v>
      </c>
      <c r="Z14" s="20">
        <f t="shared" si="65"/>
        <v>0</v>
      </c>
      <c r="AA14" s="21">
        <f t="shared" ref="AA14" si="143">$C14/(Z14+1)</f>
        <v>0</v>
      </c>
      <c r="AB14" s="22">
        <f t="shared" si="35"/>
        <v>0</v>
      </c>
      <c r="AC14" s="23">
        <f t="shared" si="67"/>
        <v>0</v>
      </c>
      <c r="AD14" s="18">
        <f t="shared" ref="AD14" si="144">$C14/(AC14+1)</f>
        <v>0</v>
      </c>
      <c r="AE14" s="19">
        <f t="shared" si="38"/>
        <v>0</v>
      </c>
      <c r="AF14" s="20">
        <f t="shared" si="69"/>
        <v>0</v>
      </c>
      <c r="AG14" s="21">
        <f t="shared" ref="AG14" si="145">$C14/(AF14+1)</f>
        <v>0</v>
      </c>
      <c r="AH14" s="22">
        <f t="shared" si="41"/>
        <v>0</v>
      </c>
      <c r="AI14" s="23">
        <f t="shared" si="71"/>
        <v>0</v>
      </c>
      <c r="AJ14" s="18">
        <f t="shared" ref="AJ14" si="146">$C14/(AI14+1)</f>
        <v>0</v>
      </c>
      <c r="AK14" s="19">
        <f t="shared" si="44"/>
        <v>0</v>
      </c>
      <c r="AL14" s="20">
        <f t="shared" si="73"/>
        <v>0</v>
      </c>
      <c r="AM14" s="12">
        <f t="shared" si="46"/>
        <v>0</v>
      </c>
      <c r="AN14" s="11">
        <f t="shared" si="47"/>
        <v>0</v>
      </c>
      <c r="AO14" s="88">
        <f t="shared" si="74"/>
        <v>0</v>
      </c>
      <c r="AP14" s="13">
        <f t="shared" si="48"/>
        <v>0</v>
      </c>
      <c r="AQ14" s="131"/>
      <c r="AR14" s="131"/>
      <c r="AS14" s="131"/>
      <c r="AT14" s="131"/>
      <c r="AU14" s="131"/>
      <c r="AV14" s="131"/>
      <c r="AW14" s="131"/>
      <c r="AX14" s="131"/>
      <c r="AY14" s="131"/>
    </row>
    <row r="15" spans="1:51" s="97" customFormat="1" ht="12.6" customHeight="1" thickBot="1" x14ac:dyDescent="0.25">
      <c r="A15" s="24">
        <v>12</v>
      </c>
      <c r="B15" s="15" t="str">
        <f>HLOOKUP($A15,DataOdafim!$1:$1048576,2,FALSE)</f>
        <v>צדק חברתי</v>
      </c>
      <c r="C15" s="16">
        <f>HLOOKUP($A15,DataOdafim!$1:$1048576,3,FALSE)</f>
        <v>0</v>
      </c>
      <c r="D15" s="16">
        <f>HLOOKUP($A15,DataOdafim_2!$1:$1048576,3,FALSE)</f>
        <v>0</v>
      </c>
      <c r="E15" s="17">
        <f>INT(C15/Data!$O$12)</f>
        <v>0</v>
      </c>
      <c r="F15" s="18">
        <f t="shared" si="49"/>
        <v>0</v>
      </c>
      <c r="G15" s="19">
        <f t="shared" si="50"/>
        <v>0</v>
      </c>
      <c r="H15" s="20">
        <f t="shared" si="51"/>
        <v>0</v>
      </c>
      <c r="I15" s="21">
        <f t="shared" si="52"/>
        <v>0</v>
      </c>
      <c r="J15" s="22">
        <f t="shared" si="53"/>
        <v>0</v>
      </c>
      <c r="K15" s="23">
        <f t="shared" si="54"/>
        <v>0</v>
      </c>
      <c r="L15" s="18">
        <f t="shared" si="55"/>
        <v>0</v>
      </c>
      <c r="M15" s="19">
        <f t="shared" si="56"/>
        <v>0</v>
      </c>
      <c r="N15" s="20">
        <f t="shared" si="57"/>
        <v>0</v>
      </c>
      <c r="O15" s="21">
        <f t="shared" ref="O15" si="147">$C15/(N15+1)</f>
        <v>0</v>
      </c>
      <c r="P15" s="22">
        <f t="shared" si="23"/>
        <v>0</v>
      </c>
      <c r="Q15" s="23">
        <f t="shared" si="59"/>
        <v>0</v>
      </c>
      <c r="R15" s="18">
        <f t="shared" ref="R15" si="148">$C15/(Q15+1)</f>
        <v>0</v>
      </c>
      <c r="S15" s="19">
        <f t="shared" si="26"/>
        <v>0</v>
      </c>
      <c r="T15" s="20">
        <f t="shared" si="61"/>
        <v>0</v>
      </c>
      <c r="U15" s="21">
        <f t="shared" ref="U15" si="149">$C15/(T15+1)</f>
        <v>0</v>
      </c>
      <c r="V15" s="22">
        <f t="shared" si="29"/>
        <v>0</v>
      </c>
      <c r="W15" s="23">
        <f t="shared" si="63"/>
        <v>0</v>
      </c>
      <c r="X15" s="18">
        <f t="shared" ref="X15" si="150">$C15/(W15+1)</f>
        <v>0</v>
      </c>
      <c r="Y15" s="19">
        <f t="shared" si="32"/>
        <v>0</v>
      </c>
      <c r="Z15" s="20">
        <f t="shared" si="65"/>
        <v>0</v>
      </c>
      <c r="AA15" s="21">
        <f t="shared" ref="AA15" si="151">$C15/(Z15+1)</f>
        <v>0</v>
      </c>
      <c r="AB15" s="22">
        <f t="shared" si="35"/>
        <v>0</v>
      </c>
      <c r="AC15" s="23">
        <f t="shared" si="67"/>
        <v>0</v>
      </c>
      <c r="AD15" s="18">
        <f t="shared" ref="AD15" si="152">$C15/(AC15+1)</f>
        <v>0</v>
      </c>
      <c r="AE15" s="19">
        <f t="shared" si="38"/>
        <v>0</v>
      </c>
      <c r="AF15" s="20">
        <f t="shared" si="69"/>
        <v>0</v>
      </c>
      <c r="AG15" s="21">
        <f t="shared" ref="AG15" si="153">$C15/(AF15+1)</f>
        <v>0</v>
      </c>
      <c r="AH15" s="22">
        <f t="shared" si="41"/>
        <v>0</v>
      </c>
      <c r="AI15" s="23">
        <f t="shared" si="71"/>
        <v>0</v>
      </c>
      <c r="AJ15" s="18">
        <f t="shared" ref="AJ15" si="154">$C15/(AI15+1)</f>
        <v>0</v>
      </c>
      <c r="AK15" s="19">
        <f t="shared" si="44"/>
        <v>0</v>
      </c>
      <c r="AL15" s="20">
        <f t="shared" si="73"/>
        <v>0</v>
      </c>
      <c r="AM15" s="12">
        <f t="shared" si="46"/>
        <v>0</v>
      </c>
      <c r="AN15" s="11">
        <f t="shared" si="47"/>
        <v>0</v>
      </c>
      <c r="AO15" s="88">
        <f t="shared" si="74"/>
        <v>0</v>
      </c>
      <c r="AP15" s="13">
        <f t="shared" si="48"/>
        <v>0</v>
      </c>
      <c r="AQ15" s="131"/>
      <c r="AR15" s="131"/>
      <c r="AS15" s="131"/>
      <c r="AT15" s="131"/>
      <c r="AU15" s="131"/>
      <c r="AV15" s="131"/>
      <c r="AW15" s="131"/>
      <c r="AX15" s="131"/>
      <c r="AY15" s="131"/>
    </row>
    <row r="16" spans="1:51" s="97" customFormat="1" ht="12.6" customHeight="1" thickBot="1" x14ac:dyDescent="0.25">
      <c r="A16" s="14">
        <v>13</v>
      </c>
      <c r="B16" s="15" t="str">
        <f>HLOOKUP($A16,DataOdafim!$1:$1048576,2,FALSE)</f>
        <v>מגן</v>
      </c>
      <c r="C16" s="16">
        <f>HLOOKUP($A16,DataOdafim!$1:$1048576,3,FALSE)</f>
        <v>0</v>
      </c>
      <c r="D16" s="16">
        <f>HLOOKUP($A16,DataOdafim_2!$1:$1048576,3,FALSE)</f>
        <v>0</v>
      </c>
      <c r="E16" s="17">
        <f>INT(C16/Data!$O$12)</f>
        <v>0</v>
      </c>
      <c r="F16" s="18">
        <f t="shared" si="49"/>
        <v>0</v>
      </c>
      <c r="G16" s="19">
        <f t="shared" si="50"/>
        <v>0</v>
      </c>
      <c r="H16" s="20">
        <f t="shared" si="51"/>
        <v>0</v>
      </c>
      <c r="I16" s="21">
        <f t="shared" si="52"/>
        <v>0</v>
      </c>
      <c r="J16" s="22">
        <f t="shared" si="53"/>
        <v>0</v>
      </c>
      <c r="K16" s="23">
        <f t="shared" si="54"/>
        <v>0</v>
      </c>
      <c r="L16" s="18">
        <f t="shared" si="55"/>
        <v>0</v>
      </c>
      <c r="M16" s="19">
        <f t="shared" si="56"/>
        <v>0</v>
      </c>
      <c r="N16" s="20">
        <f t="shared" si="57"/>
        <v>0</v>
      </c>
      <c r="O16" s="21">
        <f t="shared" ref="O16" si="155">$C16/(N16+1)</f>
        <v>0</v>
      </c>
      <c r="P16" s="22">
        <f t="shared" si="23"/>
        <v>0</v>
      </c>
      <c r="Q16" s="23">
        <f t="shared" si="59"/>
        <v>0</v>
      </c>
      <c r="R16" s="18">
        <f t="shared" ref="R16" si="156">$C16/(Q16+1)</f>
        <v>0</v>
      </c>
      <c r="S16" s="19">
        <f t="shared" si="26"/>
        <v>0</v>
      </c>
      <c r="T16" s="20">
        <f t="shared" si="61"/>
        <v>0</v>
      </c>
      <c r="U16" s="21">
        <f t="shared" ref="U16" si="157">$C16/(T16+1)</f>
        <v>0</v>
      </c>
      <c r="V16" s="22">
        <f t="shared" si="29"/>
        <v>0</v>
      </c>
      <c r="W16" s="23">
        <f t="shared" si="63"/>
        <v>0</v>
      </c>
      <c r="X16" s="18">
        <f t="shared" ref="X16" si="158">$C16/(W16+1)</f>
        <v>0</v>
      </c>
      <c r="Y16" s="19">
        <f t="shared" si="32"/>
        <v>0</v>
      </c>
      <c r="Z16" s="20">
        <f t="shared" si="65"/>
        <v>0</v>
      </c>
      <c r="AA16" s="21">
        <f t="shared" ref="AA16" si="159">$C16/(Z16+1)</f>
        <v>0</v>
      </c>
      <c r="AB16" s="22">
        <f t="shared" si="35"/>
        <v>0</v>
      </c>
      <c r="AC16" s="23">
        <f t="shared" si="67"/>
        <v>0</v>
      </c>
      <c r="AD16" s="18">
        <f t="shared" ref="AD16" si="160">$C16/(AC16+1)</f>
        <v>0</v>
      </c>
      <c r="AE16" s="19">
        <f t="shared" si="38"/>
        <v>0</v>
      </c>
      <c r="AF16" s="20">
        <f t="shared" si="69"/>
        <v>0</v>
      </c>
      <c r="AG16" s="21">
        <f t="shared" ref="AG16" si="161">$C16/(AF16+1)</f>
        <v>0</v>
      </c>
      <c r="AH16" s="22">
        <f t="shared" si="41"/>
        <v>0</v>
      </c>
      <c r="AI16" s="23">
        <f t="shared" si="71"/>
        <v>0</v>
      </c>
      <c r="AJ16" s="18">
        <f t="shared" ref="AJ16" si="162">$C16/(AI16+1)</f>
        <v>0</v>
      </c>
      <c r="AK16" s="19">
        <f t="shared" si="44"/>
        <v>0</v>
      </c>
      <c r="AL16" s="20">
        <f t="shared" si="73"/>
        <v>0</v>
      </c>
      <c r="AM16" s="12">
        <f t="shared" si="46"/>
        <v>0</v>
      </c>
      <c r="AN16" s="11">
        <f t="shared" si="47"/>
        <v>0</v>
      </c>
      <c r="AO16" s="88">
        <f t="shared" si="74"/>
        <v>0</v>
      </c>
      <c r="AP16" s="13">
        <f t="shared" si="48"/>
        <v>0</v>
      </c>
      <c r="AQ16" s="131"/>
      <c r="AR16" s="131"/>
      <c r="AS16" s="131"/>
      <c r="AT16" s="131"/>
      <c r="AU16" s="131"/>
      <c r="AV16" s="131"/>
      <c r="AW16" s="131"/>
      <c r="AX16" s="131"/>
      <c r="AY16" s="131"/>
    </row>
    <row r="17" spans="1:51" s="97" customFormat="1" ht="12.6" customHeight="1" thickBot="1" x14ac:dyDescent="0.25">
      <c r="A17" s="24">
        <v>14</v>
      </c>
      <c r="B17" s="15" t="str">
        <f>HLOOKUP($A17,DataOdafim!$1:$1048576,2,FALSE)</f>
        <v>צדק לכל</v>
      </c>
      <c r="C17" s="16">
        <f>HLOOKUP($A17,DataOdafim!$1:$1048576,3,FALSE)</f>
        <v>0</v>
      </c>
      <c r="D17" s="16">
        <f>HLOOKUP($A17,DataOdafim_2!$1:$1048576,3,FALSE)</f>
        <v>0</v>
      </c>
      <c r="E17" s="17">
        <f>INT(C17/Data!$O$12)</f>
        <v>0</v>
      </c>
      <c r="F17" s="18">
        <f t="shared" si="49"/>
        <v>0</v>
      </c>
      <c r="G17" s="19">
        <f t="shared" si="50"/>
        <v>0</v>
      </c>
      <c r="H17" s="20">
        <f t="shared" si="51"/>
        <v>0</v>
      </c>
      <c r="I17" s="21">
        <f t="shared" si="52"/>
        <v>0</v>
      </c>
      <c r="J17" s="22">
        <f t="shared" si="53"/>
        <v>0</v>
      </c>
      <c r="K17" s="23">
        <f t="shared" si="54"/>
        <v>0</v>
      </c>
      <c r="L17" s="18">
        <f t="shared" si="55"/>
        <v>0</v>
      </c>
      <c r="M17" s="19">
        <f t="shared" si="56"/>
        <v>0</v>
      </c>
      <c r="N17" s="20">
        <f t="shared" si="57"/>
        <v>0</v>
      </c>
      <c r="O17" s="21">
        <f t="shared" ref="O17" si="163">$C17/(N17+1)</f>
        <v>0</v>
      </c>
      <c r="P17" s="22">
        <f t="shared" si="23"/>
        <v>0</v>
      </c>
      <c r="Q17" s="23">
        <f t="shared" si="59"/>
        <v>0</v>
      </c>
      <c r="R17" s="18">
        <f t="shared" ref="R17" si="164">$C17/(Q17+1)</f>
        <v>0</v>
      </c>
      <c r="S17" s="19">
        <f t="shared" si="26"/>
        <v>0</v>
      </c>
      <c r="T17" s="20">
        <f t="shared" si="61"/>
        <v>0</v>
      </c>
      <c r="U17" s="21">
        <f t="shared" ref="U17" si="165">$C17/(T17+1)</f>
        <v>0</v>
      </c>
      <c r="V17" s="22">
        <f t="shared" si="29"/>
        <v>0</v>
      </c>
      <c r="W17" s="23">
        <f t="shared" si="63"/>
        <v>0</v>
      </c>
      <c r="X17" s="18">
        <f t="shared" ref="X17" si="166">$C17/(W17+1)</f>
        <v>0</v>
      </c>
      <c r="Y17" s="19">
        <f t="shared" si="32"/>
        <v>0</v>
      </c>
      <c r="Z17" s="20">
        <f t="shared" si="65"/>
        <v>0</v>
      </c>
      <c r="AA17" s="21">
        <f t="shared" ref="AA17" si="167">$C17/(Z17+1)</f>
        <v>0</v>
      </c>
      <c r="AB17" s="22">
        <f t="shared" si="35"/>
        <v>0</v>
      </c>
      <c r="AC17" s="23">
        <f t="shared" si="67"/>
        <v>0</v>
      </c>
      <c r="AD17" s="18">
        <f t="shared" ref="AD17" si="168">$C17/(AC17+1)</f>
        <v>0</v>
      </c>
      <c r="AE17" s="19">
        <f t="shared" si="38"/>
        <v>0</v>
      </c>
      <c r="AF17" s="20">
        <f t="shared" si="69"/>
        <v>0</v>
      </c>
      <c r="AG17" s="21">
        <f t="shared" ref="AG17" si="169">$C17/(AF17+1)</f>
        <v>0</v>
      </c>
      <c r="AH17" s="22">
        <f t="shared" si="41"/>
        <v>0</v>
      </c>
      <c r="AI17" s="23">
        <f t="shared" si="71"/>
        <v>0</v>
      </c>
      <c r="AJ17" s="18">
        <f t="shared" ref="AJ17" si="170">$C17/(AI17+1)</f>
        <v>0</v>
      </c>
      <c r="AK17" s="19">
        <f t="shared" si="44"/>
        <v>0</v>
      </c>
      <c r="AL17" s="20">
        <f t="shared" si="73"/>
        <v>0</v>
      </c>
      <c r="AM17" s="12">
        <f t="shared" si="46"/>
        <v>0</v>
      </c>
      <c r="AN17" s="11">
        <f t="shared" si="47"/>
        <v>0</v>
      </c>
      <c r="AO17" s="88">
        <f t="shared" si="74"/>
        <v>0</v>
      </c>
      <c r="AP17" s="13">
        <f t="shared" si="48"/>
        <v>0</v>
      </c>
      <c r="AQ17" s="131"/>
      <c r="AR17" s="131"/>
      <c r="AS17" s="131"/>
      <c r="AT17" s="131"/>
      <c r="AU17" s="131"/>
      <c r="AV17" s="131"/>
      <c r="AW17" s="131"/>
      <c r="AX17" s="131"/>
      <c r="AY17" s="131"/>
    </row>
    <row r="18" spans="1:51" s="97" customFormat="1" ht="12.6" customHeight="1" thickBot="1" x14ac:dyDescent="0.25">
      <c r="A18" s="14">
        <v>15</v>
      </c>
      <c r="B18" s="15" t="str">
        <f>HLOOKUP($A18,DataOdafim!$1:$1048576,2,FALSE)</f>
        <v>צומת</v>
      </c>
      <c r="C18" s="16">
        <f>HLOOKUP($A18,DataOdafim!$1:$1048576,3,FALSE)</f>
        <v>0</v>
      </c>
      <c r="D18" s="16">
        <f>HLOOKUP($A18,DataOdafim_2!$1:$1048576,3,FALSE)</f>
        <v>0</v>
      </c>
      <c r="E18" s="17">
        <f>INT(C18/Data!$O$12)</f>
        <v>0</v>
      </c>
      <c r="F18" s="18">
        <f t="shared" si="49"/>
        <v>0</v>
      </c>
      <c r="G18" s="19">
        <f t="shared" si="50"/>
        <v>0</v>
      </c>
      <c r="H18" s="20">
        <f t="shared" si="51"/>
        <v>0</v>
      </c>
      <c r="I18" s="21">
        <f t="shared" si="52"/>
        <v>0</v>
      </c>
      <c r="J18" s="22">
        <f t="shared" si="53"/>
        <v>0</v>
      </c>
      <c r="K18" s="23">
        <f t="shared" si="54"/>
        <v>0</v>
      </c>
      <c r="L18" s="18">
        <f t="shared" si="55"/>
        <v>0</v>
      </c>
      <c r="M18" s="19">
        <f t="shared" si="56"/>
        <v>0</v>
      </c>
      <c r="N18" s="20">
        <f t="shared" si="57"/>
        <v>0</v>
      </c>
      <c r="O18" s="21">
        <f t="shared" ref="O18" si="171">$C18/(N18+1)</f>
        <v>0</v>
      </c>
      <c r="P18" s="22">
        <f t="shared" si="23"/>
        <v>0</v>
      </c>
      <c r="Q18" s="23">
        <f t="shared" si="59"/>
        <v>0</v>
      </c>
      <c r="R18" s="18">
        <f t="shared" ref="R18" si="172">$C18/(Q18+1)</f>
        <v>0</v>
      </c>
      <c r="S18" s="19">
        <f t="shared" si="26"/>
        <v>0</v>
      </c>
      <c r="T18" s="20">
        <f t="shared" si="61"/>
        <v>0</v>
      </c>
      <c r="U18" s="21">
        <f t="shared" ref="U18" si="173">$C18/(T18+1)</f>
        <v>0</v>
      </c>
      <c r="V18" s="22">
        <f t="shared" si="29"/>
        <v>0</v>
      </c>
      <c r="W18" s="23">
        <f t="shared" si="63"/>
        <v>0</v>
      </c>
      <c r="X18" s="18">
        <f t="shared" ref="X18" si="174">$C18/(W18+1)</f>
        <v>0</v>
      </c>
      <c r="Y18" s="19">
        <f t="shared" si="32"/>
        <v>0</v>
      </c>
      <c r="Z18" s="20">
        <f t="shared" si="65"/>
        <v>0</v>
      </c>
      <c r="AA18" s="21">
        <f t="shared" ref="AA18" si="175">$C18/(Z18+1)</f>
        <v>0</v>
      </c>
      <c r="AB18" s="22">
        <f t="shared" si="35"/>
        <v>0</v>
      </c>
      <c r="AC18" s="23">
        <f t="shared" si="67"/>
        <v>0</v>
      </c>
      <c r="AD18" s="18">
        <f t="shared" ref="AD18" si="176">$C18/(AC18+1)</f>
        <v>0</v>
      </c>
      <c r="AE18" s="19">
        <f t="shared" si="38"/>
        <v>0</v>
      </c>
      <c r="AF18" s="20">
        <f t="shared" si="69"/>
        <v>0</v>
      </c>
      <c r="AG18" s="21">
        <f t="shared" ref="AG18" si="177">$C18/(AF18+1)</f>
        <v>0</v>
      </c>
      <c r="AH18" s="22">
        <f t="shared" si="41"/>
        <v>0</v>
      </c>
      <c r="AI18" s="23">
        <f t="shared" si="71"/>
        <v>0</v>
      </c>
      <c r="AJ18" s="18">
        <f t="shared" ref="AJ18" si="178">$C18/(AI18+1)</f>
        <v>0</v>
      </c>
      <c r="AK18" s="19">
        <f t="shared" si="44"/>
        <v>0</v>
      </c>
      <c r="AL18" s="20">
        <f t="shared" si="73"/>
        <v>0</v>
      </c>
      <c r="AM18" s="12">
        <f t="shared" si="46"/>
        <v>0</v>
      </c>
      <c r="AN18" s="11">
        <f t="shared" si="47"/>
        <v>0</v>
      </c>
      <c r="AO18" s="88">
        <f t="shared" si="74"/>
        <v>0</v>
      </c>
      <c r="AP18" s="13">
        <f t="shared" si="48"/>
        <v>0</v>
      </c>
      <c r="AQ18" s="131"/>
      <c r="AR18" s="131"/>
      <c r="AS18" s="131"/>
      <c r="AT18" s="131"/>
      <c r="AU18" s="131"/>
      <c r="AV18" s="131"/>
      <c r="AW18" s="131"/>
      <c r="AX18" s="131"/>
      <c r="AY18" s="131"/>
    </row>
    <row r="19" spans="1:51" s="97" customFormat="1" ht="12.6" customHeight="1" thickBot="1" x14ac:dyDescent="0.25">
      <c r="A19" s="24">
        <v>16</v>
      </c>
      <c r="B19" s="15" t="str">
        <f>HLOOKUP($A19,DataOdafim!$1:$1048576,2,FALSE)</f>
        <v>ישר</v>
      </c>
      <c r="C19" s="16">
        <f>HLOOKUP($A19,DataOdafim!$1:$1048576,3,FALSE)</f>
        <v>0</v>
      </c>
      <c r="D19" s="16">
        <f>HLOOKUP($A19,DataOdafim_2!$1:$1048576,3,FALSE)</f>
        <v>0</v>
      </c>
      <c r="E19" s="17">
        <f>INT(C19/Data!$O$12)</f>
        <v>0</v>
      </c>
      <c r="F19" s="18">
        <f t="shared" si="49"/>
        <v>0</v>
      </c>
      <c r="G19" s="19">
        <f t="shared" si="50"/>
        <v>0</v>
      </c>
      <c r="H19" s="20">
        <f t="shared" si="51"/>
        <v>0</v>
      </c>
      <c r="I19" s="21">
        <f t="shared" si="52"/>
        <v>0</v>
      </c>
      <c r="J19" s="22">
        <f t="shared" si="53"/>
        <v>0</v>
      </c>
      <c r="K19" s="23">
        <f t="shared" si="54"/>
        <v>0</v>
      </c>
      <c r="L19" s="18">
        <f t="shared" si="55"/>
        <v>0</v>
      </c>
      <c r="M19" s="19">
        <f t="shared" si="56"/>
        <v>0</v>
      </c>
      <c r="N19" s="20">
        <f t="shared" si="57"/>
        <v>0</v>
      </c>
      <c r="O19" s="21">
        <f t="shared" ref="O19" si="179">$C19/(N19+1)</f>
        <v>0</v>
      </c>
      <c r="P19" s="22">
        <f t="shared" si="23"/>
        <v>0</v>
      </c>
      <c r="Q19" s="23">
        <f t="shared" si="59"/>
        <v>0</v>
      </c>
      <c r="R19" s="18">
        <f t="shared" ref="R19" si="180">$C19/(Q19+1)</f>
        <v>0</v>
      </c>
      <c r="S19" s="19">
        <f t="shared" si="26"/>
        <v>0</v>
      </c>
      <c r="T19" s="20">
        <f t="shared" si="61"/>
        <v>0</v>
      </c>
      <c r="U19" s="21">
        <f t="shared" ref="U19" si="181">$C19/(T19+1)</f>
        <v>0</v>
      </c>
      <c r="V19" s="22">
        <f t="shared" si="29"/>
        <v>0</v>
      </c>
      <c r="W19" s="23">
        <f t="shared" si="63"/>
        <v>0</v>
      </c>
      <c r="X19" s="18">
        <f t="shared" ref="X19" si="182">$C19/(W19+1)</f>
        <v>0</v>
      </c>
      <c r="Y19" s="19">
        <f t="shared" si="32"/>
        <v>0</v>
      </c>
      <c r="Z19" s="20">
        <f t="shared" si="65"/>
        <v>0</v>
      </c>
      <c r="AA19" s="21">
        <f t="shared" ref="AA19" si="183">$C19/(Z19+1)</f>
        <v>0</v>
      </c>
      <c r="AB19" s="22">
        <f t="shared" si="35"/>
        <v>0</v>
      </c>
      <c r="AC19" s="23">
        <f t="shared" si="67"/>
        <v>0</v>
      </c>
      <c r="AD19" s="18">
        <f t="shared" ref="AD19" si="184">$C19/(AC19+1)</f>
        <v>0</v>
      </c>
      <c r="AE19" s="19">
        <f t="shared" si="38"/>
        <v>0</v>
      </c>
      <c r="AF19" s="20">
        <f t="shared" si="69"/>
        <v>0</v>
      </c>
      <c r="AG19" s="21">
        <f t="shared" ref="AG19" si="185">$C19/(AF19+1)</f>
        <v>0</v>
      </c>
      <c r="AH19" s="22">
        <f t="shared" si="41"/>
        <v>0</v>
      </c>
      <c r="AI19" s="23">
        <f t="shared" si="71"/>
        <v>0</v>
      </c>
      <c r="AJ19" s="18">
        <f t="shared" ref="AJ19" si="186">$C19/(AI19+1)</f>
        <v>0</v>
      </c>
      <c r="AK19" s="19">
        <f t="shared" si="44"/>
        <v>0</v>
      </c>
      <c r="AL19" s="20">
        <f t="shared" si="73"/>
        <v>0</v>
      </c>
      <c r="AM19" s="12">
        <f t="shared" si="46"/>
        <v>0</v>
      </c>
      <c r="AN19" s="11">
        <f t="shared" si="47"/>
        <v>0</v>
      </c>
      <c r="AO19" s="88">
        <f t="shared" si="74"/>
        <v>0</v>
      </c>
      <c r="AP19" s="13">
        <f t="shared" si="48"/>
        <v>0</v>
      </c>
      <c r="AQ19" s="131"/>
      <c r="AR19" s="131"/>
      <c r="AS19" s="131"/>
      <c r="AT19" s="131"/>
      <c r="AU19" s="131"/>
      <c r="AV19" s="131"/>
      <c r="AW19" s="131"/>
      <c r="AX19" s="131"/>
      <c r="AY19" s="131"/>
    </row>
    <row r="20" spans="1:51" s="97" customFormat="1" ht="12.6" customHeight="1" thickBot="1" x14ac:dyDescent="0.25">
      <c r="A20" s="14">
        <v>17</v>
      </c>
      <c r="B20" s="15" t="str">
        <f>HLOOKUP($A20,DataOdafim!$1:$1048576,2,FALSE)</f>
        <v>זכויותינו בקולנו</v>
      </c>
      <c r="C20" s="16">
        <f>HLOOKUP($A20,DataOdafim!$1:$1048576,3,FALSE)</f>
        <v>0</v>
      </c>
      <c r="D20" s="16">
        <f>HLOOKUP($A20,DataOdafim_2!$1:$1048576,3,FALSE)</f>
        <v>0</v>
      </c>
      <c r="E20" s="17">
        <f>INT(C20/Data!$O$12)</f>
        <v>0</v>
      </c>
      <c r="F20" s="18">
        <f t="shared" si="49"/>
        <v>0</v>
      </c>
      <c r="G20" s="19">
        <f t="shared" si="50"/>
        <v>0</v>
      </c>
      <c r="H20" s="20">
        <f t="shared" si="51"/>
        <v>0</v>
      </c>
      <c r="I20" s="21">
        <f t="shared" si="52"/>
        <v>0</v>
      </c>
      <c r="J20" s="22">
        <f t="shared" si="53"/>
        <v>0</v>
      </c>
      <c r="K20" s="23">
        <f t="shared" si="54"/>
        <v>0</v>
      </c>
      <c r="L20" s="18">
        <f t="shared" si="55"/>
        <v>0</v>
      </c>
      <c r="M20" s="19">
        <f t="shared" si="56"/>
        <v>0</v>
      </c>
      <c r="N20" s="20">
        <f t="shared" si="57"/>
        <v>0</v>
      </c>
      <c r="O20" s="21">
        <f t="shared" ref="O20" si="187">$C20/(N20+1)</f>
        <v>0</v>
      </c>
      <c r="P20" s="22">
        <f t="shared" si="23"/>
        <v>0</v>
      </c>
      <c r="Q20" s="23">
        <f t="shared" si="59"/>
        <v>0</v>
      </c>
      <c r="R20" s="18">
        <f t="shared" ref="R20" si="188">$C20/(Q20+1)</f>
        <v>0</v>
      </c>
      <c r="S20" s="19">
        <f t="shared" si="26"/>
        <v>0</v>
      </c>
      <c r="T20" s="20">
        <f t="shared" si="61"/>
        <v>0</v>
      </c>
      <c r="U20" s="21">
        <f t="shared" ref="U20" si="189">$C20/(T20+1)</f>
        <v>0</v>
      </c>
      <c r="V20" s="22">
        <f t="shared" si="29"/>
        <v>0</v>
      </c>
      <c r="W20" s="23">
        <f t="shared" si="63"/>
        <v>0</v>
      </c>
      <c r="X20" s="18">
        <f t="shared" ref="X20" si="190">$C20/(W20+1)</f>
        <v>0</v>
      </c>
      <c r="Y20" s="19">
        <f t="shared" si="32"/>
        <v>0</v>
      </c>
      <c r="Z20" s="20">
        <f t="shared" si="65"/>
        <v>0</v>
      </c>
      <c r="AA20" s="21">
        <f t="shared" ref="AA20" si="191">$C20/(Z20+1)</f>
        <v>0</v>
      </c>
      <c r="AB20" s="22">
        <f t="shared" si="35"/>
        <v>0</v>
      </c>
      <c r="AC20" s="23">
        <f t="shared" si="67"/>
        <v>0</v>
      </c>
      <c r="AD20" s="18">
        <f t="shared" ref="AD20" si="192">$C20/(AC20+1)</f>
        <v>0</v>
      </c>
      <c r="AE20" s="19">
        <f t="shared" si="38"/>
        <v>0</v>
      </c>
      <c r="AF20" s="20">
        <f t="shared" si="69"/>
        <v>0</v>
      </c>
      <c r="AG20" s="21">
        <f t="shared" ref="AG20" si="193">$C20/(AF20+1)</f>
        <v>0</v>
      </c>
      <c r="AH20" s="22">
        <f t="shared" si="41"/>
        <v>0</v>
      </c>
      <c r="AI20" s="23">
        <f t="shared" si="71"/>
        <v>0</v>
      </c>
      <c r="AJ20" s="18">
        <f t="shared" ref="AJ20" si="194">$C20/(AI20+1)</f>
        <v>0</v>
      </c>
      <c r="AK20" s="19">
        <f t="shared" si="44"/>
        <v>0</v>
      </c>
      <c r="AL20" s="20">
        <f t="shared" si="73"/>
        <v>0</v>
      </c>
      <c r="AM20" s="12">
        <f t="shared" si="46"/>
        <v>0</v>
      </c>
      <c r="AN20" s="11">
        <f t="shared" si="47"/>
        <v>0</v>
      </c>
      <c r="AO20" s="88">
        <f t="shared" si="74"/>
        <v>0</v>
      </c>
      <c r="AP20" s="13">
        <f t="shared" si="48"/>
        <v>0</v>
      </c>
      <c r="AQ20" s="131"/>
      <c r="AR20" s="131"/>
      <c r="AS20" s="131"/>
      <c r="AT20" s="131"/>
      <c r="AU20" s="131"/>
      <c r="AV20" s="131"/>
      <c r="AW20" s="131"/>
      <c r="AX20" s="131"/>
      <c r="AY20" s="131"/>
    </row>
    <row r="21" spans="1:51" s="97" customFormat="1" ht="12.6" customHeight="1" thickBot="1" x14ac:dyDescent="0.25">
      <c r="A21" s="24">
        <v>18</v>
      </c>
      <c r="B21" s="15" t="str">
        <f>HLOOKUP($A21,DataOdafim!$1:$1048576,2,FALSE)</f>
        <v>ותיקים</v>
      </c>
      <c r="C21" s="16">
        <f>HLOOKUP($A21,DataOdafim!$1:$1048576,3,FALSE)</f>
        <v>0</v>
      </c>
      <c r="D21" s="16">
        <f>HLOOKUP($A21,DataOdafim_2!$1:$1048576,3,FALSE)</f>
        <v>0</v>
      </c>
      <c r="E21" s="17">
        <f>INT(C21/Data!$O$12)</f>
        <v>0</v>
      </c>
      <c r="F21" s="18">
        <f t="shared" si="49"/>
        <v>0</v>
      </c>
      <c r="G21" s="19">
        <f t="shared" si="50"/>
        <v>0</v>
      </c>
      <c r="H21" s="20">
        <f t="shared" si="51"/>
        <v>0</v>
      </c>
      <c r="I21" s="21">
        <f t="shared" si="52"/>
        <v>0</v>
      </c>
      <c r="J21" s="22">
        <f t="shared" si="53"/>
        <v>0</v>
      </c>
      <c r="K21" s="23">
        <f t="shared" si="54"/>
        <v>0</v>
      </c>
      <c r="L21" s="18">
        <f t="shared" si="55"/>
        <v>0</v>
      </c>
      <c r="M21" s="19">
        <f t="shared" si="56"/>
        <v>0</v>
      </c>
      <c r="N21" s="20">
        <f t="shared" si="57"/>
        <v>0</v>
      </c>
      <c r="O21" s="21">
        <f t="shared" ref="O21" si="195">$C21/(N21+1)</f>
        <v>0</v>
      </c>
      <c r="P21" s="22">
        <f t="shared" si="23"/>
        <v>0</v>
      </c>
      <c r="Q21" s="23">
        <f t="shared" si="59"/>
        <v>0</v>
      </c>
      <c r="R21" s="18">
        <f t="shared" ref="R21" si="196">$C21/(Q21+1)</f>
        <v>0</v>
      </c>
      <c r="S21" s="19">
        <f t="shared" si="26"/>
        <v>0</v>
      </c>
      <c r="T21" s="20">
        <f t="shared" si="61"/>
        <v>0</v>
      </c>
      <c r="U21" s="21">
        <f t="shared" ref="U21" si="197">$C21/(T21+1)</f>
        <v>0</v>
      </c>
      <c r="V21" s="22">
        <f t="shared" si="29"/>
        <v>0</v>
      </c>
      <c r="W21" s="23">
        <f t="shared" si="63"/>
        <v>0</v>
      </c>
      <c r="X21" s="18">
        <f t="shared" ref="X21" si="198">$C21/(W21+1)</f>
        <v>0</v>
      </c>
      <c r="Y21" s="19">
        <f t="shared" si="32"/>
        <v>0</v>
      </c>
      <c r="Z21" s="20">
        <f t="shared" si="65"/>
        <v>0</v>
      </c>
      <c r="AA21" s="21">
        <f t="shared" ref="AA21" si="199">$C21/(Z21+1)</f>
        <v>0</v>
      </c>
      <c r="AB21" s="22">
        <f t="shared" si="35"/>
        <v>0</v>
      </c>
      <c r="AC21" s="23">
        <f t="shared" si="67"/>
        <v>0</v>
      </c>
      <c r="AD21" s="18">
        <f t="shared" ref="AD21" si="200">$C21/(AC21+1)</f>
        <v>0</v>
      </c>
      <c r="AE21" s="19">
        <f t="shared" si="38"/>
        <v>0</v>
      </c>
      <c r="AF21" s="20">
        <f t="shared" si="69"/>
        <v>0</v>
      </c>
      <c r="AG21" s="21">
        <f t="shared" ref="AG21" si="201">$C21/(AF21+1)</f>
        <v>0</v>
      </c>
      <c r="AH21" s="22">
        <f t="shared" si="41"/>
        <v>0</v>
      </c>
      <c r="AI21" s="23">
        <f t="shared" si="71"/>
        <v>0</v>
      </c>
      <c r="AJ21" s="18">
        <f t="shared" ref="AJ21" si="202">$C21/(AI21+1)</f>
        <v>0</v>
      </c>
      <c r="AK21" s="19">
        <f t="shared" si="44"/>
        <v>0</v>
      </c>
      <c r="AL21" s="20">
        <f t="shared" si="73"/>
        <v>0</v>
      </c>
      <c r="AM21" s="12">
        <f t="shared" si="46"/>
        <v>0</v>
      </c>
      <c r="AN21" s="11">
        <f t="shared" si="47"/>
        <v>0</v>
      </c>
      <c r="AO21" s="88">
        <f t="shared" si="74"/>
        <v>0</v>
      </c>
      <c r="AP21" s="13">
        <f t="shared" si="48"/>
        <v>0</v>
      </c>
      <c r="AQ21" s="131"/>
      <c r="AR21" s="131"/>
      <c r="AS21" s="131"/>
      <c r="AT21" s="131"/>
      <c r="AU21" s="131"/>
      <c r="AV21" s="131"/>
      <c r="AW21" s="131"/>
      <c r="AX21" s="131"/>
      <c r="AY21" s="131"/>
    </row>
    <row r="22" spans="1:51" s="97" customFormat="1" ht="12.6" customHeight="1" thickBot="1" x14ac:dyDescent="0.25">
      <c r="A22" s="14">
        <v>19</v>
      </c>
      <c r="B22" s="15" t="str">
        <f>HLOOKUP($A22,DataOdafim!$1:$1048576,2,FALSE)</f>
        <v>כי"ח</v>
      </c>
      <c r="C22" s="16">
        <f>HLOOKUP($A22,DataOdafim!$1:$1048576,3,FALSE)</f>
        <v>0</v>
      </c>
      <c r="D22" s="16">
        <f>HLOOKUP($A22,DataOdafim_2!$1:$1048576,3,FALSE)</f>
        <v>0</v>
      </c>
      <c r="E22" s="17">
        <f>INT(C22/Data!$O$12)</f>
        <v>0</v>
      </c>
      <c r="F22" s="18">
        <f t="shared" si="49"/>
        <v>0</v>
      </c>
      <c r="G22" s="19">
        <f t="shared" si="50"/>
        <v>0</v>
      </c>
      <c r="H22" s="20">
        <f t="shared" si="51"/>
        <v>0</v>
      </c>
      <c r="I22" s="21">
        <f t="shared" si="52"/>
        <v>0</v>
      </c>
      <c r="J22" s="22">
        <f t="shared" si="53"/>
        <v>0</v>
      </c>
      <c r="K22" s="23">
        <f t="shared" si="54"/>
        <v>0</v>
      </c>
      <c r="L22" s="18">
        <f t="shared" si="55"/>
        <v>0</v>
      </c>
      <c r="M22" s="19">
        <f t="shared" si="56"/>
        <v>0</v>
      </c>
      <c r="N22" s="20">
        <f t="shared" si="57"/>
        <v>0</v>
      </c>
      <c r="O22" s="21">
        <f t="shared" ref="O22" si="203">$C22/(N22+1)</f>
        <v>0</v>
      </c>
      <c r="P22" s="22">
        <f t="shared" si="23"/>
        <v>0</v>
      </c>
      <c r="Q22" s="23">
        <f t="shared" si="59"/>
        <v>0</v>
      </c>
      <c r="R22" s="18">
        <f t="shared" ref="R22" si="204">$C22/(Q22+1)</f>
        <v>0</v>
      </c>
      <c r="S22" s="19">
        <f t="shared" si="26"/>
        <v>0</v>
      </c>
      <c r="T22" s="20">
        <f t="shared" si="61"/>
        <v>0</v>
      </c>
      <c r="U22" s="21">
        <f t="shared" ref="U22" si="205">$C22/(T22+1)</f>
        <v>0</v>
      </c>
      <c r="V22" s="22">
        <f t="shared" si="29"/>
        <v>0</v>
      </c>
      <c r="W22" s="23">
        <f t="shared" si="63"/>
        <v>0</v>
      </c>
      <c r="X22" s="18">
        <f t="shared" ref="X22" si="206">$C22/(W22+1)</f>
        <v>0</v>
      </c>
      <c r="Y22" s="19">
        <f t="shared" si="32"/>
        <v>0</v>
      </c>
      <c r="Z22" s="20">
        <f t="shared" si="65"/>
        <v>0</v>
      </c>
      <c r="AA22" s="21">
        <f t="shared" ref="AA22" si="207">$C22/(Z22+1)</f>
        <v>0</v>
      </c>
      <c r="AB22" s="22">
        <f t="shared" si="35"/>
        <v>0</v>
      </c>
      <c r="AC22" s="23">
        <f t="shared" si="67"/>
        <v>0</v>
      </c>
      <c r="AD22" s="18">
        <f t="shared" ref="AD22" si="208">$C22/(AC22+1)</f>
        <v>0</v>
      </c>
      <c r="AE22" s="19">
        <f t="shared" si="38"/>
        <v>0</v>
      </c>
      <c r="AF22" s="20">
        <f t="shared" si="69"/>
        <v>0</v>
      </c>
      <c r="AG22" s="21">
        <f t="shared" ref="AG22" si="209">$C22/(AF22+1)</f>
        <v>0</v>
      </c>
      <c r="AH22" s="22">
        <f t="shared" si="41"/>
        <v>0</v>
      </c>
      <c r="AI22" s="23">
        <f t="shared" si="71"/>
        <v>0</v>
      </c>
      <c r="AJ22" s="18">
        <f t="shared" ref="AJ22" si="210">$C22/(AI22+1)</f>
        <v>0</v>
      </c>
      <c r="AK22" s="19">
        <f t="shared" si="44"/>
        <v>0</v>
      </c>
      <c r="AL22" s="20">
        <f t="shared" si="73"/>
        <v>0</v>
      </c>
      <c r="AM22" s="12">
        <f t="shared" si="46"/>
        <v>0</v>
      </c>
      <c r="AN22" s="11">
        <f t="shared" si="47"/>
        <v>0</v>
      </c>
      <c r="AO22" s="88">
        <f t="shared" si="74"/>
        <v>0</v>
      </c>
      <c r="AP22" s="13">
        <f t="shared" si="48"/>
        <v>0</v>
      </c>
      <c r="AQ22" s="131"/>
      <c r="AR22" s="131"/>
      <c r="AS22" s="131"/>
      <c r="AT22" s="131"/>
      <c r="AU22" s="131"/>
      <c r="AV22" s="131"/>
      <c r="AW22" s="131"/>
      <c r="AX22" s="131"/>
      <c r="AY22" s="131"/>
    </row>
    <row r="23" spans="1:51" s="97" customFormat="1" ht="12.6" customHeight="1" thickBot="1" x14ac:dyDescent="0.25">
      <c r="A23" s="24">
        <v>20</v>
      </c>
      <c r="B23" s="15" t="str">
        <f>HLOOKUP($A23,DataOdafim!$1:$1048576,2,FALSE)</f>
        <v>פיראטים וננח</v>
      </c>
      <c r="C23" s="16">
        <f>HLOOKUP($A23,DataOdafim!$1:$1048576,3,FALSE)</f>
        <v>0</v>
      </c>
      <c r="D23" s="16">
        <f>HLOOKUP($A23,DataOdafim_2!$1:$1048576,3,FALSE)</f>
        <v>0</v>
      </c>
      <c r="E23" s="17">
        <f>INT(C23/Data!$O$12)</f>
        <v>0</v>
      </c>
      <c r="F23" s="18">
        <f t="shared" si="49"/>
        <v>0</v>
      </c>
      <c r="G23" s="19">
        <f t="shared" si="50"/>
        <v>0</v>
      </c>
      <c r="H23" s="20">
        <f t="shared" si="51"/>
        <v>0</v>
      </c>
      <c r="I23" s="21">
        <f t="shared" si="52"/>
        <v>0</v>
      </c>
      <c r="J23" s="22">
        <f t="shared" si="53"/>
        <v>0</v>
      </c>
      <c r="K23" s="23">
        <f t="shared" si="54"/>
        <v>0</v>
      </c>
      <c r="L23" s="18">
        <f t="shared" si="55"/>
        <v>0</v>
      </c>
      <c r="M23" s="19">
        <f t="shared" si="56"/>
        <v>0</v>
      </c>
      <c r="N23" s="20">
        <f t="shared" si="57"/>
        <v>0</v>
      </c>
      <c r="O23" s="21">
        <f t="shared" ref="O23" si="211">$C23/(N23+1)</f>
        <v>0</v>
      </c>
      <c r="P23" s="22">
        <f t="shared" si="23"/>
        <v>0</v>
      </c>
      <c r="Q23" s="23">
        <f t="shared" si="59"/>
        <v>0</v>
      </c>
      <c r="R23" s="18">
        <f t="shared" ref="R23" si="212">$C23/(Q23+1)</f>
        <v>0</v>
      </c>
      <c r="S23" s="19">
        <f t="shared" si="26"/>
        <v>0</v>
      </c>
      <c r="T23" s="20">
        <f t="shared" si="61"/>
        <v>0</v>
      </c>
      <c r="U23" s="21">
        <f t="shared" ref="U23" si="213">$C23/(T23+1)</f>
        <v>0</v>
      </c>
      <c r="V23" s="22">
        <f t="shared" si="29"/>
        <v>0</v>
      </c>
      <c r="W23" s="23">
        <f t="shared" si="63"/>
        <v>0</v>
      </c>
      <c r="X23" s="18">
        <f t="shared" ref="X23" si="214">$C23/(W23+1)</f>
        <v>0</v>
      </c>
      <c r="Y23" s="19">
        <f t="shared" si="32"/>
        <v>0</v>
      </c>
      <c r="Z23" s="20">
        <f t="shared" si="65"/>
        <v>0</v>
      </c>
      <c r="AA23" s="21">
        <f t="shared" ref="AA23" si="215">$C23/(Z23+1)</f>
        <v>0</v>
      </c>
      <c r="AB23" s="22">
        <f t="shared" si="35"/>
        <v>0</v>
      </c>
      <c r="AC23" s="23">
        <f t="shared" si="67"/>
        <v>0</v>
      </c>
      <c r="AD23" s="18">
        <f t="shared" ref="AD23" si="216">$C23/(AC23+1)</f>
        <v>0</v>
      </c>
      <c r="AE23" s="19">
        <f t="shared" si="38"/>
        <v>0</v>
      </c>
      <c r="AF23" s="20">
        <f t="shared" si="69"/>
        <v>0</v>
      </c>
      <c r="AG23" s="21">
        <f t="shared" ref="AG23" si="217">$C23/(AF23+1)</f>
        <v>0</v>
      </c>
      <c r="AH23" s="22">
        <f t="shared" si="41"/>
        <v>0</v>
      </c>
      <c r="AI23" s="23">
        <f t="shared" si="71"/>
        <v>0</v>
      </c>
      <c r="AJ23" s="18">
        <f t="shared" ref="AJ23" si="218">$C23/(AI23+1)</f>
        <v>0</v>
      </c>
      <c r="AK23" s="19">
        <f t="shared" si="44"/>
        <v>0</v>
      </c>
      <c r="AL23" s="20">
        <f t="shared" si="73"/>
        <v>0</v>
      </c>
      <c r="AM23" s="12">
        <f t="shared" si="46"/>
        <v>0</v>
      </c>
      <c r="AN23" s="11">
        <f t="shared" si="47"/>
        <v>0</v>
      </c>
      <c r="AO23" s="88">
        <f t="shared" si="74"/>
        <v>0</v>
      </c>
      <c r="AP23" s="13">
        <f t="shared" si="48"/>
        <v>0</v>
      </c>
      <c r="AQ23" s="131"/>
      <c r="AR23" s="131"/>
      <c r="AS23" s="131"/>
      <c r="AT23" s="131"/>
      <c r="AU23" s="131"/>
      <c r="AV23" s="131"/>
      <c r="AW23" s="131"/>
      <c r="AX23" s="131"/>
      <c r="AY23" s="131"/>
    </row>
    <row r="24" spans="1:51" s="97" customFormat="1" ht="12.6" customHeight="1" thickBot="1" x14ac:dyDescent="0.25">
      <c r="A24" s="14">
        <v>21</v>
      </c>
      <c r="B24" s="15" t="str">
        <f>HLOOKUP($A24,DataOdafim!$1:$1048576,2,FALSE)</f>
        <v>כולן/ם</v>
      </c>
      <c r="C24" s="16">
        <f>HLOOKUP($A24,DataOdafim!$1:$1048576,3,FALSE)</f>
        <v>0</v>
      </c>
      <c r="D24" s="16">
        <f>HLOOKUP($A24,DataOdafim_2!$1:$1048576,3,FALSE)</f>
        <v>0</v>
      </c>
      <c r="E24" s="17">
        <f>INT(C24/Data!$O$12)</f>
        <v>0</v>
      </c>
      <c r="F24" s="18">
        <f t="shared" si="49"/>
        <v>0</v>
      </c>
      <c r="G24" s="19">
        <f t="shared" si="50"/>
        <v>0</v>
      </c>
      <c r="H24" s="20">
        <f t="shared" si="51"/>
        <v>0</v>
      </c>
      <c r="I24" s="21">
        <f t="shared" si="52"/>
        <v>0</v>
      </c>
      <c r="J24" s="22">
        <f t="shared" si="53"/>
        <v>0</v>
      </c>
      <c r="K24" s="23">
        <f t="shared" si="54"/>
        <v>0</v>
      </c>
      <c r="L24" s="18">
        <f t="shared" si="55"/>
        <v>0</v>
      </c>
      <c r="M24" s="19">
        <f t="shared" si="56"/>
        <v>0</v>
      </c>
      <c r="N24" s="20">
        <f t="shared" si="57"/>
        <v>0</v>
      </c>
      <c r="O24" s="21">
        <f t="shared" ref="O24" si="219">$C24/(N24+1)</f>
        <v>0</v>
      </c>
      <c r="P24" s="22">
        <f t="shared" si="23"/>
        <v>0</v>
      </c>
      <c r="Q24" s="23">
        <f t="shared" si="59"/>
        <v>0</v>
      </c>
      <c r="R24" s="18">
        <f t="shared" ref="R24" si="220">$C24/(Q24+1)</f>
        <v>0</v>
      </c>
      <c r="S24" s="19">
        <f t="shared" si="26"/>
        <v>0</v>
      </c>
      <c r="T24" s="20">
        <f t="shared" si="61"/>
        <v>0</v>
      </c>
      <c r="U24" s="21">
        <f t="shared" ref="U24" si="221">$C24/(T24+1)</f>
        <v>0</v>
      </c>
      <c r="V24" s="22">
        <f t="shared" si="29"/>
        <v>0</v>
      </c>
      <c r="W24" s="23">
        <f t="shared" si="63"/>
        <v>0</v>
      </c>
      <c r="X24" s="18">
        <f t="shared" ref="X24" si="222">$C24/(W24+1)</f>
        <v>0</v>
      </c>
      <c r="Y24" s="19">
        <f t="shared" si="32"/>
        <v>0</v>
      </c>
      <c r="Z24" s="20">
        <f t="shared" si="65"/>
        <v>0</v>
      </c>
      <c r="AA24" s="21">
        <f t="shared" ref="AA24" si="223">$C24/(Z24+1)</f>
        <v>0</v>
      </c>
      <c r="AB24" s="22">
        <f t="shared" si="35"/>
        <v>0</v>
      </c>
      <c r="AC24" s="23">
        <f t="shared" si="67"/>
        <v>0</v>
      </c>
      <c r="AD24" s="18">
        <f t="shared" ref="AD24" si="224">$C24/(AC24+1)</f>
        <v>0</v>
      </c>
      <c r="AE24" s="19">
        <f t="shared" si="38"/>
        <v>0</v>
      </c>
      <c r="AF24" s="20">
        <f t="shared" si="69"/>
        <v>0</v>
      </c>
      <c r="AG24" s="21">
        <f t="shared" ref="AG24" si="225">$C24/(AF24+1)</f>
        <v>0</v>
      </c>
      <c r="AH24" s="22">
        <f t="shared" si="41"/>
        <v>0</v>
      </c>
      <c r="AI24" s="23">
        <f t="shared" si="71"/>
        <v>0</v>
      </c>
      <c r="AJ24" s="18">
        <f t="shared" ref="AJ24" si="226">$C24/(AI24+1)</f>
        <v>0</v>
      </c>
      <c r="AK24" s="19">
        <f t="shared" si="44"/>
        <v>0</v>
      </c>
      <c r="AL24" s="20">
        <f t="shared" si="73"/>
        <v>0</v>
      </c>
      <c r="AM24" s="12">
        <f t="shared" si="46"/>
        <v>0</v>
      </c>
      <c r="AN24" s="11">
        <f t="shared" si="47"/>
        <v>0</v>
      </c>
      <c r="AO24" s="88">
        <f t="shared" si="74"/>
        <v>0</v>
      </c>
      <c r="AP24" s="13">
        <f t="shared" si="48"/>
        <v>0</v>
      </c>
      <c r="AQ24" s="131"/>
      <c r="AR24" s="131"/>
      <c r="AS24" s="131"/>
      <c r="AT24" s="131"/>
      <c r="AU24" s="131"/>
      <c r="AV24" s="131"/>
      <c r="AW24" s="131"/>
      <c r="AX24" s="131"/>
      <c r="AY24" s="131"/>
    </row>
    <row r="25" spans="1:51" s="97" customFormat="1" ht="12.6" customHeight="1" thickBot="1" x14ac:dyDescent="0.25">
      <c r="A25" s="24">
        <v>22</v>
      </c>
      <c r="B25" s="15" t="str">
        <f>HLOOKUP($A25,DataOdafim!$1:$1048576,2,FALSE)</f>
        <v>א"י שלנו</v>
      </c>
      <c r="C25" s="16">
        <f>HLOOKUP($A25,DataOdafim!$1:$1048576,3,FALSE)</f>
        <v>0</v>
      </c>
      <c r="D25" s="16">
        <f>HLOOKUP($A25,DataOdafim_2!$1:$1048576,3,FALSE)</f>
        <v>0</v>
      </c>
      <c r="E25" s="17">
        <f>INT(C25/Data!$O$12)</f>
        <v>0</v>
      </c>
      <c r="F25" s="18">
        <f t="shared" si="49"/>
        <v>0</v>
      </c>
      <c r="G25" s="19">
        <f t="shared" si="50"/>
        <v>0</v>
      </c>
      <c r="H25" s="20">
        <f t="shared" si="51"/>
        <v>0</v>
      </c>
      <c r="I25" s="21">
        <f t="shared" si="52"/>
        <v>0</v>
      </c>
      <c r="J25" s="22">
        <f t="shared" si="53"/>
        <v>0</v>
      </c>
      <c r="K25" s="23">
        <f t="shared" si="54"/>
        <v>0</v>
      </c>
      <c r="L25" s="18">
        <f t="shared" si="55"/>
        <v>0</v>
      </c>
      <c r="M25" s="19">
        <f t="shared" si="56"/>
        <v>0</v>
      </c>
      <c r="N25" s="20">
        <f t="shared" si="57"/>
        <v>0</v>
      </c>
      <c r="O25" s="21">
        <f t="shared" ref="O25" si="227">$C25/(N25+1)</f>
        <v>0</v>
      </c>
      <c r="P25" s="22">
        <f t="shared" si="23"/>
        <v>0</v>
      </c>
      <c r="Q25" s="23">
        <f t="shared" si="59"/>
        <v>0</v>
      </c>
      <c r="R25" s="18">
        <f t="shared" ref="R25" si="228">$C25/(Q25+1)</f>
        <v>0</v>
      </c>
      <c r="S25" s="19">
        <f t="shared" si="26"/>
        <v>0</v>
      </c>
      <c r="T25" s="20">
        <f t="shared" si="61"/>
        <v>0</v>
      </c>
      <c r="U25" s="21">
        <f t="shared" ref="U25" si="229">$C25/(T25+1)</f>
        <v>0</v>
      </c>
      <c r="V25" s="22">
        <f t="shared" si="29"/>
        <v>0</v>
      </c>
      <c r="W25" s="23">
        <f t="shared" si="63"/>
        <v>0</v>
      </c>
      <c r="X25" s="18">
        <f t="shared" ref="X25" si="230">$C25/(W25+1)</f>
        <v>0</v>
      </c>
      <c r="Y25" s="19">
        <f t="shared" si="32"/>
        <v>0</v>
      </c>
      <c r="Z25" s="20">
        <f t="shared" si="65"/>
        <v>0</v>
      </c>
      <c r="AA25" s="21">
        <f t="shared" ref="AA25" si="231">$C25/(Z25+1)</f>
        <v>0</v>
      </c>
      <c r="AB25" s="22">
        <f t="shared" si="35"/>
        <v>0</v>
      </c>
      <c r="AC25" s="23">
        <f t="shared" si="67"/>
        <v>0</v>
      </c>
      <c r="AD25" s="18">
        <f t="shared" ref="AD25" si="232">$C25/(AC25+1)</f>
        <v>0</v>
      </c>
      <c r="AE25" s="19">
        <f t="shared" si="38"/>
        <v>0</v>
      </c>
      <c r="AF25" s="20">
        <f t="shared" si="69"/>
        <v>0</v>
      </c>
      <c r="AG25" s="21">
        <f t="shared" ref="AG25" si="233">$C25/(AF25+1)</f>
        <v>0</v>
      </c>
      <c r="AH25" s="22">
        <f t="shared" si="41"/>
        <v>0</v>
      </c>
      <c r="AI25" s="23">
        <f t="shared" si="71"/>
        <v>0</v>
      </c>
      <c r="AJ25" s="18">
        <f t="shared" ref="AJ25" si="234">$C25/(AI25+1)</f>
        <v>0</v>
      </c>
      <c r="AK25" s="19">
        <f t="shared" si="44"/>
        <v>0</v>
      </c>
      <c r="AL25" s="20">
        <f t="shared" si="73"/>
        <v>0</v>
      </c>
      <c r="AM25" s="12">
        <f t="shared" si="46"/>
        <v>0</v>
      </c>
      <c r="AN25" s="11">
        <f t="shared" si="47"/>
        <v>0</v>
      </c>
      <c r="AO25" s="88">
        <f t="shared" si="74"/>
        <v>0</v>
      </c>
      <c r="AP25" s="13">
        <f t="shared" si="48"/>
        <v>0</v>
      </c>
      <c r="AQ25" s="131"/>
      <c r="AR25" s="131"/>
      <c r="AS25" s="131"/>
      <c r="AT25" s="131"/>
      <c r="AU25" s="131"/>
      <c r="AV25" s="131"/>
      <c r="AW25" s="131"/>
      <c r="AX25" s="131"/>
      <c r="AY25" s="131"/>
    </row>
    <row r="26" spans="1:51" s="97" customFormat="1" ht="12.6" customHeight="1" thickBot="1" x14ac:dyDescent="0.25">
      <c r="A26" s="14">
        <v>23</v>
      </c>
      <c r="B26" s="15">
        <f>HLOOKUP($A26,DataOdafim!$1:$1048576,2,FALSE)</f>
        <v>0</v>
      </c>
      <c r="C26" s="16">
        <f>HLOOKUP($A26,DataOdafim!$1:$1048576,3,FALSE)</f>
        <v>0</v>
      </c>
      <c r="D26" s="16">
        <f>HLOOKUP($A26,DataOdafim_2!$1:$1048576,3,FALSE)</f>
        <v>0</v>
      </c>
      <c r="E26" s="17">
        <f>INT(C26/Data!$O$12)</f>
        <v>0</v>
      </c>
      <c r="F26" s="18">
        <f t="shared" si="49"/>
        <v>0</v>
      </c>
      <c r="G26" s="19">
        <f t="shared" si="50"/>
        <v>0</v>
      </c>
      <c r="H26" s="20">
        <f t="shared" si="51"/>
        <v>0</v>
      </c>
      <c r="I26" s="21">
        <f t="shared" si="52"/>
        <v>0</v>
      </c>
      <c r="J26" s="22">
        <f t="shared" si="53"/>
        <v>0</v>
      </c>
      <c r="K26" s="23">
        <f t="shared" si="54"/>
        <v>0</v>
      </c>
      <c r="L26" s="18">
        <f t="shared" si="55"/>
        <v>0</v>
      </c>
      <c r="M26" s="19">
        <f t="shared" si="56"/>
        <v>0</v>
      </c>
      <c r="N26" s="20">
        <f t="shared" si="57"/>
        <v>0</v>
      </c>
      <c r="O26" s="21">
        <f t="shared" ref="O26" si="235">$C26/(N26+1)</f>
        <v>0</v>
      </c>
      <c r="P26" s="22">
        <f t="shared" si="23"/>
        <v>0</v>
      </c>
      <c r="Q26" s="23">
        <f t="shared" si="59"/>
        <v>0</v>
      </c>
      <c r="R26" s="18">
        <f t="shared" ref="R26" si="236">$C26/(Q26+1)</f>
        <v>0</v>
      </c>
      <c r="S26" s="19">
        <f t="shared" si="26"/>
        <v>0</v>
      </c>
      <c r="T26" s="20">
        <f t="shared" si="61"/>
        <v>0</v>
      </c>
      <c r="U26" s="21">
        <f t="shared" ref="U26" si="237">$C26/(T26+1)</f>
        <v>0</v>
      </c>
      <c r="V26" s="22">
        <f t="shared" si="29"/>
        <v>0</v>
      </c>
      <c r="W26" s="23">
        <f t="shared" si="63"/>
        <v>0</v>
      </c>
      <c r="X26" s="18">
        <f t="shared" ref="X26" si="238">$C26/(W26+1)</f>
        <v>0</v>
      </c>
      <c r="Y26" s="19">
        <f t="shared" si="32"/>
        <v>0</v>
      </c>
      <c r="Z26" s="20">
        <f t="shared" si="65"/>
        <v>0</v>
      </c>
      <c r="AA26" s="21">
        <f t="shared" ref="AA26" si="239">$C26/(Z26+1)</f>
        <v>0</v>
      </c>
      <c r="AB26" s="22">
        <f t="shared" si="35"/>
        <v>0</v>
      </c>
      <c r="AC26" s="23">
        <f t="shared" si="67"/>
        <v>0</v>
      </c>
      <c r="AD26" s="18">
        <f t="shared" ref="AD26" si="240">$C26/(AC26+1)</f>
        <v>0</v>
      </c>
      <c r="AE26" s="19">
        <f t="shared" si="38"/>
        <v>0</v>
      </c>
      <c r="AF26" s="20">
        <f t="shared" si="69"/>
        <v>0</v>
      </c>
      <c r="AG26" s="21">
        <f t="shared" ref="AG26" si="241">$C26/(AF26+1)</f>
        <v>0</v>
      </c>
      <c r="AH26" s="22">
        <f t="shared" si="41"/>
        <v>0</v>
      </c>
      <c r="AI26" s="23">
        <f t="shared" si="71"/>
        <v>0</v>
      </c>
      <c r="AJ26" s="18">
        <f t="shared" ref="AJ26" si="242">$C26/(AI26+1)</f>
        <v>0</v>
      </c>
      <c r="AK26" s="19">
        <f t="shared" si="44"/>
        <v>0</v>
      </c>
      <c r="AL26" s="20">
        <f t="shared" si="73"/>
        <v>0</v>
      </c>
      <c r="AM26" s="12">
        <f t="shared" si="46"/>
        <v>0</v>
      </c>
      <c r="AN26" s="11">
        <f t="shared" si="47"/>
        <v>0</v>
      </c>
      <c r="AO26" s="88">
        <f t="shared" si="74"/>
        <v>0</v>
      </c>
      <c r="AP26" s="13">
        <f t="shared" si="48"/>
        <v>0</v>
      </c>
      <c r="AQ26" s="131"/>
      <c r="AR26" s="131"/>
      <c r="AS26" s="131"/>
      <c r="AT26" s="131"/>
      <c r="AU26" s="131"/>
      <c r="AV26" s="131"/>
      <c r="AW26" s="131"/>
      <c r="AX26" s="131"/>
      <c r="AY26" s="131"/>
    </row>
    <row r="27" spans="1:51" s="97" customFormat="1" ht="12.6" customHeight="1" thickBot="1" x14ac:dyDescent="0.25">
      <c r="A27" s="24">
        <v>24</v>
      </c>
      <c r="B27" s="15" t="str">
        <f>HLOOKUP($A27,DataOdafim!$1:$1048576,2,FALSE)</f>
        <v>מהתחלה</v>
      </c>
      <c r="C27" s="16">
        <f>HLOOKUP($A27,DataOdafim!$1:$1048576,3,FALSE)</f>
        <v>0</v>
      </c>
      <c r="D27" s="16">
        <f>HLOOKUP($A27,DataOdafim_2!$1:$1048576,3,FALSE)</f>
        <v>0</v>
      </c>
      <c r="E27" s="17">
        <f>INT(C27/Data!$O$12)</f>
        <v>0</v>
      </c>
      <c r="F27" s="18">
        <f t="shared" si="49"/>
        <v>0</v>
      </c>
      <c r="G27" s="19">
        <f t="shared" si="50"/>
        <v>0</v>
      </c>
      <c r="H27" s="20">
        <f t="shared" si="51"/>
        <v>0</v>
      </c>
      <c r="I27" s="21">
        <f t="shared" si="52"/>
        <v>0</v>
      </c>
      <c r="J27" s="22">
        <f t="shared" si="53"/>
        <v>0</v>
      </c>
      <c r="K27" s="23">
        <f t="shared" si="54"/>
        <v>0</v>
      </c>
      <c r="L27" s="18">
        <f t="shared" si="55"/>
        <v>0</v>
      </c>
      <c r="M27" s="19">
        <f t="shared" si="56"/>
        <v>0</v>
      </c>
      <c r="N27" s="20">
        <f t="shared" si="57"/>
        <v>0</v>
      </c>
      <c r="O27" s="21">
        <f t="shared" ref="O27" si="243">$C27/(N27+1)</f>
        <v>0</v>
      </c>
      <c r="P27" s="22">
        <f t="shared" si="23"/>
        <v>0</v>
      </c>
      <c r="Q27" s="23">
        <f t="shared" si="59"/>
        <v>0</v>
      </c>
      <c r="R27" s="18">
        <f t="shared" ref="R27" si="244">$C27/(Q27+1)</f>
        <v>0</v>
      </c>
      <c r="S27" s="19">
        <f t="shared" si="26"/>
        <v>0</v>
      </c>
      <c r="T27" s="20">
        <f t="shared" si="61"/>
        <v>0</v>
      </c>
      <c r="U27" s="21">
        <f t="shared" ref="U27" si="245">$C27/(T27+1)</f>
        <v>0</v>
      </c>
      <c r="V27" s="22">
        <f t="shared" si="29"/>
        <v>0</v>
      </c>
      <c r="W27" s="23">
        <f t="shared" si="63"/>
        <v>0</v>
      </c>
      <c r="X27" s="18">
        <f t="shared" ref="X27" si="246">$C27/(W27+1)</f>
        <v>0</v>
      </c>
      <c r="Y27" s="19">
        <f t="shared" si="32"/>
        <v>0</v>
      </c>
      <c r="Z27" s="20">
        <f t="shared" si="65"/>
        <v>0</v>
      </c>
      <c r="AA27" s="21">
        <f t="shared" ref="AA27" si="247">$C27/(Z27+1)</f>
        <v>0</v>
      </c>
      <c r="AB27" s="22">
        <f t="shared" si="35"/>
        <v>0</v>
      </c>
      <c r="AC27" s="23">
        <f t="shared" si="67"/>
        <v>0</v>
      </c>
      <c r="AD27" s="18">
        <f t="shared" ref="AD27" si="248">$C27/(AC27+1)</f>
        <v>0</v>
      </c>
      <c r="AE27" s="19">
        <f t="shared" si="38"/>
        <v>0</v>
      </c>
      <c r="AF27" s="20">
        <f t="shared" si="69"/>
        <v>0</v>
      </c>
      <c r="AG27" s="21">
        <f t="shared" ref="AG27" si="249">$C27/(AF27+1)</f>
        <v>0</v>
      </c>
      <c r="AH27" s="22">
        <f t="shared" si="41"/>
        <v>0</v>
      </c>
      <c r="AI27" s="23">
        <f t="shared" si="71"/>
        <v>0</v>
      </c>
      <c r="AJ27" s="18">
        <f t="shared" ref="AJ27" si="250">$C27/(AI27+1)</f>
        <v>0</v>
      </c>
      <c r="AK27" s="19">
        <f t="shared" si="44"/>
        <v>0</v>
      </c>
      <c r="AL27" s="20">
        <f t="shared" si="73"/>
        <v>0</v>
      </c>
      <c r="AM27" s="12">
        <f t="shared" si="46"/>
        <v>0</v>
      </c>
      <c r="AN27" s="11">
        <f t="shared" si="47"/>
        <v>0</v>
      </c>
      <c r="AO27" s="88">
        <f t="shared" si="74"/>
        <v>0</v>
      </c>
      <c r="AP27" s="13">
        <f t="shared" si="48"/>
        <v>0</v>
      </c>
      <c r="AQ27" s="131"/>
      <c r="AR27" s="131"/>
      <c r="AS27" s="131"/>
      <c r="AT27" s="131"/>
      <c r="AU27" s="131"/>
      <c r="AV27" s="131"/>
      <c r="AW27" s="131"/>
      <c r="AX27" s="131"/>
      <c r="AY27" s="131"/>
    </row>
    <row r="28" spans="1:51" s="97" customFormat="1" ht="12.6" customHeight="1" thickBot="1" x14ac:dyDescent="0.25">
      <c r="A28" s="14">
        <v>25</v>
      </c>
      <c r="B28" s="15" t="str">
        <f>HLOOKUP($A28,DataOdafim!$1:$1048576,2,FALSE)</f>
        <v>התקווה לשינוי</v>
      </c>
      <c r="C28" s="16">
        <f>HLOOKUP($A28,DataOdafim!$1:$1048576,3,FALSE)</f>
        <v>0</v>
      </c>
      <c r="D28" s="16">
        <f>HLOOKUP($A28,DataOdafim_2!$1:$1048576,3,FALSE)</f>
        <v>0</v>
      </c>
      <c r="E28" s="17">
        <f>INT(C28/Data!$O$12)</f>
        <v>0</v>
      </c>
      <c r="F28" s="18">
        <f t="shared" si="49"/>
        <v>0</v>
      </c>
      <c r="G28" s="19">
        <f t="shared" si="50"/>
        <v>0</v>
      </c>
      <c r="H28" s="20">
        <f t="shared" si="51"/>
        <v>0</v>
      </c>
      <c r="I28" s="21">
        <f t="shared" si="52"/>
        <v>0</v>
      </c>
      <c r="J28" s="22">
        <f t="shared" si="53"/>
        <v>0</v>
      </c>
      <c r="K28" s="23">
        <f t="shared" si="54"/>
        <v>0</v>
      </c>
      <c r="L28" s="18">
        <f t="shared" si="55"/>
        <v>0</v>
      </c>
      <c r="M28" s="19">
        <f t="shared" si="56"/>
        <v>0</v>
      </c>
      <c r="N28" s="20">
        <f t="shared" si="57"/>
        <v>0</v>
      </c>
      <c r="O28" s="21">
        <f t="shared" ref="O28" si="251">$C28/(N28+1)</f>
        <v>0</v>
      </c>
      <c r="P28" s="22">
        <f t="shared" si="23"/>
        <v>0</v>
      </c>
      <c r="Q28" s="23">
        <f t="shared" si="59"/>
        <v>0</v>
      </c>
      <c r="R28" s="18">
        <f t="shared" ref="R28" si="252">$C28/(Q28+1)</f>
        <v>0</v>
      </c>
      <c r="S28" s="19">
        <f t="shared" si="26"/>
        <v>0</v>
      </c>
      <c r="T28" s="20">
        <f t="shared" si="61"/>
        <v>0</v>
      </c>
      <c r="U28" s="21">
        <f t="shared" ref="U28" si="253">$C28/(T28+1)</f>
        <v>0</v>
      </c>
      <c r="V28" s="22">
        <f t="shared" si="29"/>
        <v>0</v>
      </c>
      <c r="W28" s="23">
        <f t="shared" si="63"/>
        <v>0</v>
      </c>
      <c r="X28" s="18">
        <f t="shared" ref="X28" si="254">$C28/(W28+1)</f>
        <v>0</v>
      </c>
      <c r="Y28" s="19">
        <f t="shared" si="32"/>
        <v>0</v>
      </c>
      <c r="Z28" s="20">
        <f t="shared" si="65"/>
        <v>0</v>
      </c>
      <c r="AA28" s="21">
        <f t="shared" ref="AA28" si="255">$C28/(Z28+1)</f>
        <v>0</v>
      </c>
      <c r="AB28" s="22">
        <f t="shared" si="35"/>
        <v>0</v>
      </c>
      <c r="AC28" s="23">
        <f t="shared" si="67"/>
        <v>0</v>
      </c>
      <c r="AD28" s="18">
        <f t="shared" ref="AD28" si="256">$C28/(AC28+1)</f>
        <v>0</v>
      </c>
      <c r="AE28" s="19">
        <f t="shared" si="38"/>
        <v>0</v>
      </c>
      <c r="AF28" s="20">
        <f t="shared" si="69"/>
        <v>0</v>
      </c>
      <c r="AG28" s="21">
        <f t="shared" ref="AG28" si="257">$C28/(AF28+1)</f>
        <v>0</v>
      </c>
      <c r="AH28" s="22">
        <f t="shared" si="41"/>
        <v>0</v>
      </c>
      <c r="AI28" s="23">
        <f t="shared" si="71"/>
        <v>0</v>
      </c>
      <c r="AJ28" s="18">
        <f t="shared" ref="AJ28" si="258">$C28/(AI28+1)</f>
        <v>0</v>
      </c>
      <c r="AK28" s="19">
        <f t="shared" si="44"/>
        <v>0</v>
      </c>
      <c r="AL28" s="20">
        <f t="shared" si="73"/>
        <v>0</v>
      </c>
      <c r="AM28" s="12">
        <f t="shared" si="46"/>
        <v>0</v>
      </c>
      <c r="AN28" s="11">
        <f t="shared" si="47"/>
        <v>0</v>
      </c>
      <c r="AO28" s="88">
        <f t="shared" si="74"/>
        <v>0</v>
      </c>
      <c r="AP28" s="13">
        <f t="shared" si="48"/>
        <v>0</v>
      </c>
      <c r="AQ28" s="131"/>
      <c r="AR28" s="131"/>
      <c r="AS28" s="131"/>
      <c r="AT28" s="131"/>
      <c r="AU28" s="131"/>
      <c r="AV28" s="131"/>
      <c r="AW28" s="131"/>
      <c r="AX28" s="131"/>
      <c r="AY28" s="131"/>
    </row>
    <row r="29" spans="1:51" s="97" customFormat="1" ht="12.6" customHeight="1" thickBot="1" x14ac:dyDescent="0.25">
      <c r="A29" s="24">
        <v>26</v>
      </c>
      <c r="B29" s="15" t="str">
        <f>HLOOKUP($A29,DataOdafim!$1:$1048576,2,FALSE)</f>
        <v>כלכלה ירוקה</v>
      </c>
      <c r="C29" s="16">
        <f>HLOOKUP($A29,DataOdafim!$1:$1048576,3,FALSE)</f>
        <v>0</v>
      </c>
      <c r="D29" s="16">
        <f>HLOOKUP($A29,DataOdafim_2!$1:$1048576,3,FALSE)</f>
        <v>0</v>
      </c>
      <c r="E29" s="17">
        <f>INT(C29/Data!$O$12)</f>
        <v>0</v>
      </c>
      <c r="F29" s="18">
        <f t="shared" si="49"/>
        <v>0</v>
      </c>
      <c r="G29" s="19">
        <f t="shared" si="50"/>
        <v>0</v>
      </c>
      <c r="H29" s="20">
        <f t="shared" si="51"/>
        <v>0</v>
      </c>
      <c r="I29" s="21">
        <f t="shared" si="52"/>
        <v>0</v>
      </c>
      <c r="J29" s="22">
        <f t="shared" si="53"/>
        <v>0</v>
      </c>
      <c r="K29" s="23">
        <f t="shared" si="54"/>
        <v>0</v>
      </c>
      <c r="L29" s="18">
        <f t="shared" si="55"/>
        <v>0</v>
      </c>
      <c r="M29" s="19">
        <f t="shared" si="56"/>
        <v>0</v>
      </c>
      <c r="N29" s="20">
        <f t="shared" si="57"/>
        <v>0</v>
      </c>
      <c r="O29" s="21">
        <f t="shared" ref="O29" si="259">$C29/(N29+1)</f>
        <v>0</v>
      </c>
      <c r="P29" s="22">
        <f t="shared" si="23"/>
        <v>0</v>
      </c>
      <c r="Q29" s="23">
        <f t="shared" si="59"/>
        <v>0</v>
      </c>
      <c r="R29" s="18">
        <f t="shared" ref="R29" si="260">$C29/(Q29+1)</f>
        <v>0</v>
      </c>
      <c r="S29" s="19">
        <f t="shared" si="26"/>
        <v>0</v>
      </c>
      <c r="T29" s="20">
        <f t="shared" si="61"/>
        <v>0</v>
      </c>
      <c r="U29" s="21">
        <f t="shared" ref="U29" si="261">$C29/(T29+1)</f>
        <v>0</v>
      </c>
      <c r="V29" s="22">
        <f t="shared" si="29"/>
        <v>0</v>
      </c>
      <c r="W29" s="23">
        <f t="shared" si="63"/>
        <v>0</v>
      </c>
      <c r="X29" s="18">
        <f t="shared" ref="X29" si="262">$C29/(W29+1)</f>
        <v>0</v>
      </c>
      <c r="Y29" s="19">
        <f t="shared" si="32"/>
        <v>0</v>
      </c>
      <c r="Z29" s="20">
        <f t="shared" si="65"/>
        <v>0</v>
      </c>
      <c r="AA29" s="21">
        <f t="shared" ref="AA29" si="263">$C29/(Z29+1)</f>
        <v>0</v>
      </c>
      <c r="AB29" s="22">
        <f t="shared" si="35"/>
        <v>0</v>
      </c>
      <c r="AC29" s="23">
        <f t="shared" si="67"/>
        <v>0</v>
      </c>
      <c r="AD29" s="18">
        <f t="shared" ref="AD29" si="264">$C29/(AC29+1)</f>
        <v>0</v>
      </c>
      <c r="AE29" s="19">
        <f t="shared" si="38"/>
        <v>0</v>
      </c>
      <c r="AF29" s="20">
        <f t="shared" si="69"/>
        <v>0</v>
      </c>
      <c r="AG29" s="21">
        <f t="shared" ref="AG29" si="265">$C29/(AF29+1)</f>
        <v>0</v>
      </c>
      <c r="AH29" s="22">
        <f t="shared" si="41"/>
        <v>0</v>
      </c>
      <c r="AI29" s="23">
        <f t="shared" si="71"/>
        <v>0</v>
      </c>
      <c r="AJ29" s="18">
        <f t="shared" ref="AJ29" si="266">$C29/(AI29+1)</f>
        <v>0</v>
      </c>
      <c r="AK29" s="19">
        <f t="shared" si="44"/>
        <v>0</v>
      </c>
      <c r="AL29" s="20">
        <f t="shared" si="73"/>
        <v>0</v>
      </c>
      <c r="AM29" s="12">
        <f t="shared" si="46"/>
        <v>0</v>
      </c>
      <c r="AN29" s="11">
        <f t="shared" si="47"/>
        <v>0</v>
      </c>
      <c r="AO29" s="88">
        <f t="shared" si="74"/>
        <v>0</v>
      </c>
      <c r="AP29" s="13">
        <f t="shared" si="48"/>
        <v>0</v>
      </c>
      <c r="AQ29" s="131"/>
      <c r="AR29" s="131"/>
      <c r="AS29" s="131"/>
      <c r="AT29" s="131"/>
      <c r="AU29" s="131"/>
      <c r="AV29" s="131"/>
      <c r="AW29" s="131"/>
      <c r="AX29" s="131"/>
      <c r="AY29" s="131"/>
    </row>
    <row r="30" spans="1:51" s="97" customFormat="1" ht="12.6" customHeight="1" thickBot="1" x14ac:dyDescent="0.25">
      <c r="A30" s="14">
        <v>27</v>
      </c>
      <c r="B30" s="15" t="str">
        <f>HLOOKUP($A30,DataOdafim!$1:$1048576,2,FALSE)</f>
        <v>חינוך</v>
      </c>
      <c r="C30" s="16">
        <f>HLOOKUP($A30,DataOdafim!$1:$1048576,3,FALSE)</f>
        <v>0</v>
      </c>
      <c r="D30" s="16">
        <f>HLOOKUP($A30,DataOdafim_2!$1:$1048576,3,FALSE)</f>
        <v>0</v>
      </c>
      <c r="E30" s="17">
        <f>INT(C30/Data!$O$12)</f>
        <v>0</v>
      </c>
      <c r="F30" s="18">
        <f t="shared" si="49"/>
        <v>0</v>
      </c>
      <c r="G30" s="19">
        <f t="shared" si="50"/>
        <v>0</v>
      </c>
      <c r="H30" s="20">
        <f t="shared" si="51"/>
        <v>0</v>
      </c>
      <c r="I30" s="21">
        <f t="shared" si="52"/>
        <v>0</v>
      </c>
      <c r="J30" s="22">
        <f t="shared" si="53"/>
        <v>0</v>
      </c>
      <c r="K30" s="23">
        <f t="shared" si="54"/>
        <v>0</v>
      </c>
      <c r="L30" s="18">
        <f t="shared" si="55"/>
        <v>0</v>
      </c>
      <c r="M30" s="19">
        <f t="shared" si="56"/>
        <v>0</v>
      </c>
      <c r="N30" s="20">
        <f t="shared" si="57"/>
        <v>0</v>
      </c>
      <c r="O30" s="21">
        <f t="shared" ref="O30" si="267">$C30/(N30+1)</f>
        <v>0</v>
      </c>
      <c r="P30" s="22">
        <f t="shared" si="23"/>
        <v>0</v>
      </c>
      <c r="Q30" s="23">
        <f t="shared" si="59"/>
        <v>0</v>
      </c>
      <c r="R30" s="18">
        <f t="shared" ref="R30" si="268">$C30/(Q30+1)</f>
        <v>0</v>
      </c>
      <c r="S30" s="19">
        <f t="shared" si="26"/>
        <v>0</v>
      </c>
      <c r="T30" s="20">
        <f t="shared" si="61"/>
        <v>0</v>
      </c>
      <c r="U30" s="21">
        <f t="shared" ref="U30" si="269">$C30/(T30+1)</f>
        <v>0</v>
      </c>
      <c r="V30" s="22">
        <f t="shared" si="29"/>
        <v>0</v>
      </c>
      <c r="W30" s="23">
        <f t="shared" si="63"/>
        <v>0</v>
      </c>
      <c r="X30" s="18">
        <f t="shared" ref="X30" si="270">$C30/(W30+1)</f>
        <v>0</v>
      </c>
      <c r="Y30" s="19">
        <f t="shared" si="32"/>
        <v>0</v>
      </c>
      <c r="Z30" s="20">
        <f t="shared" si="65"/>
        <v>0</v>
      </c>
      <c r="AA30" s="21">
        <f t="shared" ref="AA30" si="271">$C30/(Z30+1)</f>
        <v>0</v>
      </c>
      <c r="AB30" s="22">
        <f t="shared" si="35"/>
        <v>0</v>
      </c>
      <c r="AC30" s="23">
        <f t="shared" si="67"/>
        <v>0</v>
      </c>
      <c r="AD30" s="18">
        <f t="shared" ref="AD30" si="272">$C30/(AC30+1)</f>
        <v>0</v>
      </c>
      <c r="AE30" s="19">
        <f t="shared" si="38"/>
        <v>0</v>
      </c>
      <c r="AF30" s="20">
        <f t="shared" si="69"/>
        <v>0</v>
      </c>
      <c r="AG30" s="21">
        <f t="shared" ref="AG30" si="273">$C30/(AF30+1)</f>
        <v>0</v>
      </c>
      <c r="AH30" s="22">
        <f t="shared" si="41"/>
        <v>0</v>
      </c>
      <c r="AI30" s="23">
        <f t="shared" si="71"/>
        <v>0</v>
      </c>
      <c r="AJ30" s="18">
        <f t="shared" ref="AJ30" si="274">$C30/(AI30+1)</f>
        <v>0</v>
      </c>
      <c r="AK30" s="19">
        <f t="shared" si="44"/>
        <v>0</v>
      </c>
      <c r="AL30" s="20">
        <f t="shared" si="73"/>
        <v>0</v>
      </c>
      <c r="AM30" s="12">
        <f t="shared" si="46"/>
        <v>0</v>
      </c>
      <c r="AN30" s="11">
        <f t="shared" si="47"/>
        <v>0</v>
      </c>
      <c r="AO30" s="88">
        <f t="shared" si="74"/>
        <v>0</v>
      </c>
      <c r="AP30" s="13">
        <f t="shared" si="48"/>
        <v>0</v>
      </c>
      <c r="AQ30" s="131"/>
      <c r="AR30" s="131"/>
      <c r="AS30" s="131"/>
      <c r="AT30" s="131"/>
      <c r="AU30" s="131"/>
      <c r="AV30" s="131"/>
      <c r="AW30" s="131"/>
      <c r="AX30" s="131"/>
      <c r="AY30" s="131"/>
    </row>
    <row r="31" spans="1:51" s="97" customFormat="1" ht="12.6" customHeight="1" thickBot="1" x14ac:dyDescent="0.25">
      <c r="A31" s="24">
        <v>28</v>
      </c>
      <c r="B31" s="15" t="str">
        <f>HLOOKUP($A31,DataOdafim!$1:$1048576,2,FALSE)</f>
        <v>אחריות</v>
      </c>
      <c r="C31" s="16">
        <f>HLOOKUP($A31,DataOdafim!$1:$1048576,3,FALSE)</f>
        <v>0</v>
      </c>
      <c r="D31" s="16">
        <f>HLOOKUP($A31,DataOdafim_2!$1:$1048576,3,FALSE)</f>
        <v>0</v>
      </c>
      <c r="E31" s="17">
        <f>INT(C31/Data!$O$12)</f>
        <v>0</v>
      </c>
      <c r="F31" s="18">
        <f t="shared" si="49"/>
        <v>0</v>
      </c>
      <c r="G31" s="19">
        <f t="shared" si="50"/>
        <v>0</v>
      </c>
      <c r="H31" s="20">
        <f t="shared" si="51"/>
        <v>0</v>
      </c>
      <c r="I31" s="21">
        <f t="shared" si="52"/>
        <v>0</v>
      </c>
      <c r="J31" s="22">
        <f t="shared" si="53"/>
        <v>0</v>
      </c>
      <c r="K31" s="23">
        <f t="shared" si="54"/>
        <v>0</v>
      </c>
      <c r="L31" s="18">
        <f t="shared" si="55"/>
        <v>0</v>
      </c>
      <c r="M31" s="19">
        <f t="shared" si="56"/>
        <v>0</v>
      </c>
      <c r="N31" s="20">
        <f t="shared" si="57"/>
        <v>0</v>
      </c>
      <c r="O31" s="21">
        <f t="shared" ref="O31" si="275">$C31/(N31+1)</f>
        <v>0</v>
      </c>
      <c r="P31" s="22">
        <f t="shared" si="23"/>
        <v>0</v>
      </c>
      <c r="Q31" s="23">
        <f t="shared" si="59"/>
        <v>0</v>
      </c>
      <c r="R31" s="18">
        <f t="shared" ref="R31" si="276">$C31/(Q31+1)</f>
        <v>0</v>
      </c>
      <c r="S31" s="19">
        <f t="shared" si="26"/>
        <v>0</v>
      </c>
      <c r="T31" s="20">
        <f t="shared" si="61"/>
        <v>0</v>
      </c>
      <c r="U31" s="21">
        <f t="shared" ref="U31" si="277">$C31/(T31+1)</f>
        <v>0</v>
      </c>
      <c r="V31" s="22">
        <f t="shared" si="29"/>
        <v>0</v>
      </c>
      <c r="W31" s="23">
        <f t="shared" si="63"/>
        <v>0</v>
      </c>
      <c r="X31" s="18">
        <f t="shared" ref="X31" si="278">$C31/(W31+1)</f>
        <v>0</v>
      </c>
      <c r="Y31" s="19">
        <f t="shared" si="32"/>
        <v>0</v>
      </c>
      <c r="Z31" s="20">
        <f t="shared" si="65"/>
        <v>0</v>
      </c>
      <c r="AA31" s="21">
        <f t="shared" ref="AA31" si="279">$C31/(Z31+1)</f>
        <v>0</v>
      </c>
      <c r="AB31" s="22">
        <f t="shared" si="35"/>
        <v>0</v>
      </c>
      <c r="AC31" s="23">
        <f t="shared" si="67"/>
        <v>0</v>
      </c>
      <c r="AD31" s="18">
        <f t="shared" ref="AD31" si="280">$C31/(AC31+1)</f>
        <v>0</v>
      </c>
      <c r="AE31" s="19">
        <f t="shared" si="38"/>
        <v>0</v>
      </c>
      <c r="AF31" s="20">
        <f t="shared" si="69"/>
        <v>0</v>
      </c>
      <c r="AG31" s="21">
        <f t="shared" ref="AG31" si="281">$C31/(AF31+1)</f>
        <v>0</v>
      </c>
      <c r="AH31" s="22">
        <f t="shared" si="41"/>
        <v>0</v>
      </c>
      <c r="AI31" s="23">
        <f t="shared" si="71"/>
        <v>0</v>
      </c>
      <c r="AJ31" s="18">
        <f t="shared" ref="AJ31" si="282">$C31/(AI31+1)</f>
        <v>0</v>
      </c>
      <c r="AK31" s="19">
        <f t="shared" si="44"/>
        <v>0</v>
      </c>
      <c r="AL31" s="20">
        <f t="shared" si="73"/>
        <v>0</v>
      </c>
      <c r="AM31" s="12">
        <f t="shared" si="46"/>
        <v>0</v>
      </c>
      <c r="AN31" s="11">
        <f t="shared" si="47"/>
        <v>0</v>
      </c>
      <c r="AO31" s="88">
        <f t="shared" si="74"/>
        <v>0</v>
      </c>
      <c r="AP31" s="13">
        <f t="shared" si="48"/>
        <v>0</v>
      </c>
      <c r="AQ31" s="131"/>
      <c r="AR31" s="131"/>
      <c r="AS31" s="131"/>
      <c r="AT31" s="131"/>
      <c r="AU31" s="131"/>
      <c r="AV31" s="131"/>
      <c r="AW31" s="131"/>
      <c r="AX31" s="131"/>
      <c r="AY31" s="131"/>
    </row>
    <row r="32" spans="1:51" s="97" customFormat="1" ht="12.6" customHeight="1" thickBot="1" x14ac:dyDescent="0.25">
      <c r="A32" s="14">
        <v>29</v>
      </c>
      <c r="B32" s="15" t="str">
        <f>HLOOKUP($A32,DataOdafim!$1:$1048576,2,FALSE)</f>
        <v>כבוד האדם</v>
      </c>
      <c r="C32" s="16">
        <f>HLOOKUP($A32,DataOdafim!$1:$1048576,3,FALSE)</f>
        <v>0</v>
      </c>
      <c r="D32" s="16">
        <f>HLOOKUP($A32,DataOdafim_2!$1:$1048576,3,FALSE)</f>
        <v>0</v>
      </c>
      <c r="E32" s="17">
        <f>INT(C32/Data!$O$12)</f>
        <v>0</v>
      </c>
      <c r="F32" s="18">
        <f t="shared" si="49"/>
        <v>0</v>
      </c>
      <c r="G32" s="19">
        <f t="shared" si="50"/>
        <v>0</v>
      </c>
      <c r="H32" s="20">
        <f t="shared" si="51"/>
        <v>0</v>
      </c>
      <c r="I32" s="21">
        <f t="shared" si="52"/>
        <v>0</v>
      </c>
      <c r="J32" s="22">
        <f t="shared" si="53"/>
        <v>0</v>
      </c>
      <c r="K32" s="23">
        <f t="shared" si="54"/>
        <v>0</v>
      </c>
      <c r="L32" s="18">
        <f t="shared" si="55"/>
        <v>0</v>
      </c>
      <c r="M32" s="19">
        <f t="shared" si="56"/>
        <v>0</v>
      </c>
      <c r="N32" s="20">
        <f t="shared" si="57"/>
        <v>0</v>
      </c>
      <c r="O32" s="21">
        <f t="shared" ref="O32" si="283">$C32/(N32+1)</f>
        <v>0</v>
      </c>
      <c r="P32" s="22">
        <f t="shared" si="23"/>
        <v>0</v>
      </c>
      <c r="Q32" s="23">
        <f t="shared" si="59"/>
        <v>0</v>
      </c>
      <c r="R32" s="18">
        <f t="shared" ref="R32" si="284">$C32/(Q32+1)</f>
        <v>0</v>
      </c>
      <c r="S32" s="19">
        <f t="shared" si="26"/>
        <v>0</v>
      </c>
      <c r="T32" s="20">
        <f t="shared" si="61"/>
        <v>0</v>
      </c>
      <c r="U32" s="21">
        <f t="shared" ref="U32" si="285">$C32/(T32+1)</f>
        <v>0</v>
      </c>
      <c r="V32" s="22">
        <f t="shared" si="29"/>
        <v>0</v>
      </c>
      <c r="W32" s="23">
        <f t="shared" si="63"/>
        <v>0</v>
      </c>
      <c r="X32" s="18">
        <f t="shared" ref="X32" si="286">$C32/(W32+1)</f>
        <v>0</v>
      </c>
      <c r="Y32" s="19">
        <f t="shared" si="32"/>
        <v>0</v>
      </c>
      <c r="Z32" s="20">
        <f t="shared" si="65"/>
        <v>0</v>
      </c>
      <c r="AA32" s="21">
        <f t="shared" ref="AA32" si="287">$C32/(Z32+1)</f>
        <v>0</v>
      </c>
      <c r="AB32" s="22">
        <f t="shared" si="35"/>
        <v>0</v>
      </c>
      <c r="AC32" s="23">
        <f t="shared" si="67"/>
        <v>0</v>
      </c>
      <c r="AD32" s="18">
        <f t="shared" ref="AD32" si="288">$C32/(AC32+1)</f>
        <v>0</v>
      </c>
      <c r="AE32" s="19">
        <f t="shared" si="38"/>
        <v>0</v>
      </c>
      <c r="AF32" s="20">
        <f t="shared" si="69"/>
        <v>0</v>
      </c>
      <c r="AG32" s="21">
        <f t="shared" ref="AG32" si="289">$C32/(AF32+1)</f>
        <v>0</v>
      </c>
      <c r="AH32" s="22">
        <f t="shared" si="41"/>
        <v>0</v>
      </c>
      <c r="AI32" s="23">
        <f t="shared" si="71"/>
        <v>0</v>
      </c>
      <c r="AJ32" s="18">
        <f t="shared" ref="AJ32" si="290">$C32/(AI32+1)</f>
        <v>0</v>
      </c>
      <c r="AK32" s="19">
        <f t="shared" si="44"/>
        <v>0</v>
      </c>
      <c r="AL32" s="20">
        <f t="shared" si="73"/>
        <v>0</v>
      </c>
      <c r="AM32" s="12">
        <f t="shared" si="46"/>
        <v>0</v>
      </c>
      <c r="AN32" s="11">
        <f t="shared" si="47"/>
        <v>0</v>
      </c>
      <c r="AO32" s="88">
        <f t="shared" si="74"/>
        <v>0</v>
      </c>
      <c r="AP32" s="13">
        <f t="shared" si="48"/>
        <v>0</v>
      </c>
      <c r="AQ32" s="131"/>
      <c r="AR32" s="131"/>
      <c r="AS32" s="131"/>
      <c r="AT32" s="131"/>
      <c r="AU32" s="131"/>
      <c r="AV32" s="131"/>
      <c r="AW32" s="131"/>
      <c r="AX32" s="131"/>
      <c r="AY32" s="131"/>
    </row>
    <row r="33" spans="1:96" s="97" customFormat="1" ht="12.6" customHeight="1" thickBot="1" x14ac:dyDescent="0.25">
      <c r="A33" s="24">
        <v>30</v>
      </c>
      <c r="B33" s="15" t="str">
        <f>HLOOKUP($A33,DataOdafim!$1:$1048576,2,FALSE)</f>
        <v>שווים</v>
      </c>
      <c r="C33" s="16">
        <f>HLOOKUP($A33,DataOdafim!$1:$1048576,3,FALSE)</f>
        <v>0</v>
      </c>
      <c r="D33" s="16">
        <f>HLOOKUP($A33,DataOdafim_2!$1:$1048576,3,FALSE)</f>
        <v>0</v>
      </c>
      <c r="E33" s="17">
        <f>INT(C33/Data!$O$12)</f>
        <v>0</v>
      </c>
      <c r="F33" s="18">
        <f t="shared" si="49"/>
        <v>0</v>
      </c>
      <c r="G33" s="19">
        <f t="shared" si="50"/>
        <v>0</v>
      </c>
      <c r="H33" s="20">
        <f t="shared" si="51"/>
        <v>0</v>
      </c>
      <c r="I33" s="21">
        <f t="shared" si="52"/>
        <v>0</v>
      </c>
      <c r="J33" s="22">
        <f t="shared" si="53"/>
        <v>0</v>
      </c>
      <c r="K33" s="23">
        <f t="shared" si="54"/>
        <v>0</v>
      </c>
      <c r="L33" s="18">
        <f t="shared" si="55"/>
        <v>0</v>
      </c>
      <c r="M33" s="19">
        <f t="shared" si="56"/>
        <v>0</v>
      </c>
      <c r="N33" s="20">
        <f t="shared" si="57"/>
        <v>0</v>
      </c>
      <c r="O33" s="21">
        <f t="shared" ref="O33" si="291">$C33/(N33+1)</f>
        <v>0</v>
      </c>
      <c r="P33" s="22">
        <f t="shared" si="23"/>
        <v>0</v>
      </c>
      <c r="Q33" s="23">
        <f t="shared" si="59"/>
        <v>0</v>
      </c>
      <c r="R33" s="18">
        <f t="shared" ref="R33" si="292">$C33/(Q33+1)</f>
        <v>0</v>
      </c>
      <c r="S33" s="19">
        <f t="shared" si="26"/>
        <v>0</v>
      </c>
      <c r="T33" s="20">
        <f t="shared" si="61"/>
        <v>0</v>
      </c>
      <c r="U33" s="21">
        <f t="shared" ref="U33" si="293">$C33/(T33+1)</f>
        <v>0</v>
      </c>
      <c r="V33" s="22">
        <f t="shared" si="29"/>
        <v>0</v>
      </c>
      <c r="W33" s="23">
        <f t="shared" si="63"/>
        <v>0</v>
      </c>
      <c r="X33" s="18">
        <f t="shared" ref="X33" si="294">$C33/(W33+1)</f>
        <v>0</v>
      </c>
      <c r="Y33" s="19">
        <f t="shared" si="32"/>
        <v>0</v>
      </c>
      <c r="Z33" s="20">
        <f t="shared" si="65"/>
        <v>0</v>
      </c>
      <c r="AA33" s="21">
        <f t="shared" ref="AA33" si="295">$C33/(Z33+1)</f>
        <v>0</v>
      </c>
      <c r="AB33" s="22">
        <f t="shared" si="35"/>
        <v>0</v>
      </c>
      <c r="AC33" s="23">
        <f t="shared" si="67"/>
        <v>0</v>
      </c>
      <c r="AD33" s="18">
        <f t="shared" ref="AD33" si="296">$C33/(AC33+1)</f>
        <v>0</v>
      </c>
      <c r="AE33" s="19">
        <f t="shared" si="38"/>
        <v>0</v>
      </c>
      <c r="AF33" s="20">
        <f t="shared" si="69"/>
        <v>0</v>
      </c>
      <c r="AG33" s="21">
        <f t="shared" ref="AG33" si="297">$C33/(AF33+1)</f>
        <v>0</v>
      </c>
      <c r="AH33" s="22">
        <f t="shared" si="41"/>
        <v>0</v>
      </c>
      <c r="AI33" s="23">
        <f t="shared" si="71"/>
        <v>0</v>
      </c>
      <c r="AJ33" s="18">
        <f t="shared" ref="AJ33" si="298">$C33/(AI33+1)</f>
        <v>0</v>
      </c>
      <c r="AK33" s="19">
        <f t="shared" si="44"/>
        <v>0</v>
      </c>
      <c r="AL33" s="20">
        <f t="shared" si="73"/>
        <v>0</v>
      </c>
      <c r="AM33" s="12">
        <f t="shared" si="46"/>
        <v>0</v>
      </c>
      <c r="AN33" s="11">
        <f t="shared" si="47"/>
        <v>0</v>
      </c>
      <c r="AO33" s="88">
        <f t="shared" si="74"/>
        <v>0</v>
      </c>
      <c r="AP33" s="13">
        <f t="shared" si="48"/>
        <v>0</v>
      </c>
      <c r="AQ33" s="131"/>
      <c r="AR33" s="131"/>
      <c r="AS33" s="131"/>
      <c r="AT33" s="131"/>
      <c r="AU33" s="131"/>
      <c r="AV33" s="131"/>
      <c r="AW33" s="131"/>
      <c r="AX33" s="131"/>
      <c r="AY33" s="131"/>
    </row>
    <row r="34" spans="1:96" s="97" customFormat="1" ht="12.6" customHeight="1" thickBot="1" x14ac:dyDescent="0.25">
      <c r="A34" s="14">
        <v>31</v>
      </c>
      <c r="B34" s="15" t="str">
        <f>HLOOKUP($A34,DataOdafim!$1:$1048576,2,FALSE)</f>
        <v>מנהיגות חברתית</v>
      </c>
      <c r="C34" s="16">
        <f>HLOOKUP($A34,DataOdafim!$1:$1048576,3,FALSE)</f>
        <v>0</v>
      </c>
      <c r="D34" s="16">
        <f>HLOOKUP($A34,DataOdafim_2!$1:$1048576,3,FALSE)</f>
        <v>0</v>
      </c>
      <c r="E34" s="17">
        <f>INT(C34/Data!$O$12)</f>
        <v>0</v>
      </c>
      <c r="F34" s="18">
        <f t="shared" si="49"/>
        <v>0</v>
      </c>
      <c r="G34" s="19">
        <f t="shared" si="50"/>
        <v>0</v>
      </c>
      <c r="H34" s="20">
        <f t="shared" si="51"/>
        <v>0</v>
      </c>
      <c r="I34" s="21">
        <f t="shared" si="52"/>
        <v>0</v>
      </c>
      <c r="J34" s="22">
        <f t="shared" si="53"/>
        <v>0</v>
      </c>
      <c r="K34" s="23">
        <f t="shared" si="54"/>
        <v>0</v>
      </c>
      <c r="L34" s="18">
        <f t="shared" si="55"/>
        <v>0</v>
      </c>
      <c r="M34" s="19">
        <f t="shared" si="56"/>
        <v>0</v>
      </c>
      <c r="N34" s="20">
        <f t="shared" si="57"/>
        <v>0</v>
      </c>
      <c r="O34" s="21">
        <f t="shared" ref="O34" si="299">$C34/(N34+1)</f>
        <v>0</v>
      </c>
      <c r="P34" s="22">
        <f t="shared" si="23"/>
        <v>0</v>
      </c>
      <c r="Q34" s="23">
        <f t="shared" si="59"/>
        <v>0</v>
      </c>
      <c r="R34" s="18">
        <f t="shared" ref="R34" si="300">$C34/(Q34+1)</f>
        <v>0</v>
      </c>
      <c r="S34" s="19">
        <f t="shared" si="26"/>
        <v>0</v>
      </c>
      <c r="T34" s="20">
        <f t="shared" si="61"/>
        <v>0</v>
      </c>
      <c r="U34" s="21">
        <f t="shared" ref="U34" si="301">$C34/(T34+1)</f>
        <v>0</v>
      </c>
      <c r="V34" s="22">
        <f t="shared" si="29"/>
        <v>0</v>
      </c>
      <c r="W34" s="23">
        <f t="shared" si="63"/>
        <v>0</v>
      </c>
      <c r="X34" s="18">
        <f t="shared" ref="X34" si="302">$C34/(W34+1)</f>
        <v>0</v>
      </c>
      <c r="Y34" s="19">
        <f t="shared" si="32"/>
        <v>0</v>
      </c>
      <c r="Z34" s="20">
        <f t="shared" si="65"/>
        <v>0</v>
      </c>
      <c r="AA34" s="21">
        <f t="shared" ref="AA34" si="303">$C34/(Z34+1)</f>
        <v>0</v>
      </c>
      <c r="AB34" s="22">
        <f t="shared" si="35"/>
        <v>0</v>
      </c>
      <c r="AC34" s="23">
        <f t="shared" si="67"/>
        <v>0</v>
      </c>
      <c r="AD34" s="18">
        <f t="shared" ref="AD34" si="304">$C34/(AC34+1)</f>
        <v>0</v>
      </c>
      <c r="AE34" s="19">
        <f t="shared" si="38"/>
        <v>0</v>
      </c>
      <c r="AF34" s="20">
        <f t="shared" si="69"/>
        <v>0</v>
      </c>
      <c r="AG34" s="21">
        <f t="shared" ref="AG34" si="305">$C34/(AF34+1)</f>
        <v>0</v>
      </c>
      <c r="AH34" s="22">
        <f t="shared" si="41"/>
        <v>0</v>
      </c>
      <c r="AI34" s="23">
        <f t="shared" si="71"/>
        <v>0</v>
      </c>
      <c r="AJ34" s="18">
        <f t="shared" ref="AJ34" si="306">$C34/(AI34+1)</f>
        <v>0</v>
      </c>
      <c r="AK34" s="19">
        <f t="shared" si="44"/>
        <v>0</v>
      </c>
      <c r="AL34" s="20">
        <f t="shared" si="73"/>
        <v>0</v>
      </c>
      <c r="AM34" s="12">
        <f t="shared" si="46"/>
        <v>0</v>
      </c>
      <c r="AN34" s="11">
        <f t="shared" si="47"/>
        <v>0</v>
      </c>
      <c r="AO34" s="88">
        <f t="shared" si="74"/>
        <v>0</v>
      </c>
      <c r="AP34" s="13">
        <f t="shared" si="48"/>
        <v>0</v>
      </c>
      <c r="AQ34" s="131"/>
      <c r="AR34" s="131"/>
      <c r="AS34" s="131"/>
      <c r="AT34" s="131"/>
      <c r="AU34" s="131"/>
      <c r="AV34" s="131"/>
      <c r="AW34" s="131"/>
      <c r="AX34" s="131"/>
      <c r="AY34" s="131"/>
    </row>
    <row r="35" spans="1:96" s="97" customFormat="1" ht="12.6" customHeight="1" thickBot="1" x14ac:dyDescent="0.25">
      <c r="A35" s="24">
        <v>32</v>
      </c>
      <c r="B35" s="15" t="str">
        <f>HLOOKUP($A35,DataOdafim!$1:$1048576,2,FALSE)</f>
        <v>אני ואתה</v>
      </c>
      <c r="C35" s="16">
        <f>HLOOKUP($A35,DataOdafim!$1:$1048576,3,FALSE)</f>
        <v>0</v>
      </c>
      <c r="D35" s="16">
        <f>HLOOKUP($A35,DataOdafim_2!$1:$1048576,3,FALSE)</f>
        <v>0</v>
      </c>
      <c r="E35" s="17">
        <f>INT(C35/Data!$O$12)</f>
        <v>0</v>
      </c>
      <c r="F35" s="18">
        <f t="shared" si="49"/>
        <v>0</v>
      </c>
      <c r="G35" s="19">
        <f t="shared" si="50"/>
        <v>0</v>
      </c>
      <c r="H35" s="20">
        <f t="shared" si="51"/>
        <v>0</v>
      </c>
      <c r="I35" s="21">
        <f t="shared" si="52"/>
        <v>0</v>
      </c>
      <c r="J35" s="22">
        <f t="shared" si="53"/>
        <v>0</v>
      </c>
      <c r="K35" s="23">
        <f t="shared" si="54"/>
        <v>0</v>
      </c>
      <c r="L35" s="18">
        <f t="shared" si="55"/>
        <v>0</v>
      </c>
      <c r="M35" s="19">
        <f t="shared" si="56"/>
        <v>0</v>
      </c>
      <c r="N35" s="20">
        <f t="shared" si="57"/>
        <v>0</v>
      </c>
      <c r="O35" s="21">
        <f t="shared" ref="O35" si="307">$C35/(N35+1)</f>
        <v>0</v>
      </c>
      <c r="P35" s="22">
        <f t="shared" si="23"/>
        <v>0</v>
      </c>
      <c r="Q35" s="23">
        <f t="shared" si="59"/>
        <v>0</v>
      </c>
      <c r="R35" s="18">
        <f t="shared" ref="R35" si="308">$C35/(Q35+1)</f>
        <v>0</v>
      </c>
      <c r="S35" s="19">
        <f t="shared" si="26"/>
        <v>0</v>
      </c>
      <c r="T35" s="20">
        <f t="shared" si="61"/>
        <v>0</v>
      </c>
      <c r="U35" s="21">
        <f t="shared" ref="U35" si="309">$C35/(T35+1)</f>
        <v>0</v>
      </c>
      <c r="V35" s="22">
        <f t="shared" si="29"/>
        <v>0</v>
      </c>
      <c r="W35" s="23">
        <f t="shared" si="63"/>
        <v>0</v>
      </c>
      <c r="X35" s="18">
        <f t="shared" ref="X35" si="310">$C35/(W35+1)</f>
        <v>0</v>
      </c>
      <c r="Y35" s="19">
        <f t="shared" si="32"/>
        <v>0</v>
      </c>
      <c r="Z35" s="20">
        <f t="shared" si="65"/>
        <v>0</v>
      </c>
      <c r="AA35" s="21">
        <f t="shared" ref="AA35" si="311">$C35/(Z35+1)</f>
        <v>0</v>
      </c>
      <c r="AB35" s="22">
        <f t="shared" si="35"/>
        <v>0</v>
      </c>
      <c r="AC35" s="23">
        <f t="shared" si="67"/>
        <v>0</v>
      </c>
      <c r="AD35" s="18">
        <f t="shared" ref="AD35" si="312">$C35/(AC35+1)</f>
        <v>0</v>
      </c>
      <c r="AE35" s="19">
        <f t="shared" si="38"/>
        <v>0</v>
      </c>
      <c r="AF35" s="20">
        <f t="shared" si="69"/>
        <v>0</v>
      </c>
      <c r="AG35" s="21">
        <f t="shared" ref="AG35" si="313">$C35/(AF35+1)</f>
        <v>0</v>
      </c>
      <c r="AH35" s="22">
        <f t="shared" si="41"/>
        <v>0</v>
      </c>
      <c r="AI35" s="23">
        <f t="shared" si="71"/>
        <v>0</v>
      </c>
      <c r="AJ35" s="18">
        <f t="shared" ref="AJ35" si="314">$C35/(AI35+1)</f>
        <v>0</v>
      </c>
      <c r="AK35" s="19">
        <f t="shared" si="44"/>
        <v>0</v>
      </c>
      <c r="AL35" s="20">
        <f t="shared" si="73"/>
        <v>0</v>
      </c>
      <c r="AM35" s="12">
        <f t="shared" si="46"/>
        <v>0</v>
      </c>
      <c r="AN35" s="11">
        <f t="shared" si="47"/>
        <v>0</v>
      </c>
      <c r="AO35" s="88">
        <f t="shared" si="74"/>
        <v>0</v>
      </c>
      <c r="AP35" s="13">
        <f t="shared" si="48"/>
        <v>0</v>
      </c>
      <c r="AQ35" s="131"/>
      <c r="AR35" s="131"/>
      <c r="AS35" s="131"/>
      <c r="AT35" s="131"/>
      <c r="AU35" s="131"/>
      <c r="AV35" s="131"/>
      <c r="AW35" s="131"/>
      <c r="AX35" s="131"/>
      <c r="AY35" s="131"/>
    </row>
    <row r="36" spans="1:96" s="97" customFormat="1" ht="12.6" customHeight="1" thickBot="1" x14ac:dyDescent="0.25">
      <c r="A36" s="14">
        <v>33</v>
      </c>
      <c r="B36" s="15" t="str">
        <f>HLOOKUP($A36,DataOdafim!$1:$1048576,2,FALSE)</f>
        <v>הגוש התנכ"י</v>
      </c>
      <c r="C36" s="16">
        <f>HLOOKUP($A36,DataOdafim!$1:$1048576,3,FALSE)</f>
        <v>0</v>
      </c>
      <c r="D36" s="16">
        <f>HLOOKUP($A36,DataOdafim_2!$1:$1048576,3,FALSE)</f>
        <v>0</v>
      </c>
      <c r="E36" s="17">
        <f>INT(C36/Data!$O$12)</f>
        <v>0</v>
      </c>
      <c r="F36" s="18">
        <f t="shared" si="49"/>
        <v>0</v>
      </c>
      <c r="G36" s="19">
        <f t="shared" si="50"/>
        <v>0</v>
      </c>
      <c r="H36" s="20">
        <f t="shared" si="51"/>
        <v>0</v>
      </c>
      <c r="I36" s="21">
        <f t="shared" si="52"/>
        <v>0</v>
      </c>
      <c r="J36" s="22">
        <f t="shared" si="53"/>
        <v>0</v>
      </c>
      <c r="K36" s="23">
        <f t="shared" si="54"/>
        <v>0</v>
      </c>
      <c r="L36" s="18">
        <f t="shared" si="55"/>
        <v>0</v>
      </c>
      <c r="M36" s="19">
        <f t="shared" si="56"/>
        <v>0</v>
      </c>
      <c r="N36" s="20">
        <f t="shared" si="57"/>
        <v>0</v>
      </c>
      <c r="O36" s="21">
        <f t="shared" ref="O36" si="315">$C36/(N36+1)</f>
        <v>0</v>
      </c>
      <c r="P36" s="22">
        <f t="shared" si="23"/>
        <v>0</v>
      </c>
      <c r="Q36" s="23">
        <f t="shared" si="59"/>
        <v>0</v>
      </c>
      <c r="R36" s="18">
        <f t="shared" ref="R36" si="316">$C36/(Q36+1)</f>
        <v>0</v>
      </c>
      <c r="S36" s="19">
        <f t="shared" si="26"/>
        <v>0</v>
      </c>
      <c r="T36" s="20">
        <f t="shared" si="61"/>
        <v>0</v>
      </c>
      <c r="U36" s="21">
        <f t="shared" ref="U36" si="317">$C36/(T36+1)</f>
        <v>0</v>
      </c>
      <c r="V36" s="22">
        <f t="shared" si="29"/>
        <v>0</v>
      </c>
      <c r="W36" s="23">
        <f t="shared" si="63"/>
        <v>0</v>
      </c>
      <c r="X36" s="18">
        <f t="shared" ref="X36" si="318">$C36/(W36+1)</f>
        <v>0</v>
      </c>
      <c r="Y36" s="19">
        <f t="shared" si="32"/>
        <v>0</v>
      </c>
      <c r="Z36" s="20">
        <f t="shared" si="65"/>
        <v>0</v>
      </c>
      <c r="AA36" s="21">
        <f t="shared" ref="AA36" si="319">$C36/(Z36+1)</f>
        <v>0</v>
      </c>
      <c r="AB36" s="22">
        <f t="shared" si="35"/>
        <v>0</v>
      </c>
      <c r="AC36" s="23">
        <f t="shared" si="67"/>
        <v>0</v>
      </c>
      <c r="AD36" s="18">
        <f t="shared" ref="AD36" si="320">$C36/(AC36+1)</f>
        <v>0</v>
      </c>
      <c r="AE36" s="19">
        <f t="shared" si="38"/>
        <v>0</v>
      </c>
      <c r="AF36" s="20">
        <f t="shared" si="69"/>
        <v>0</v>
      </c>
      <c r="AG36" s="21">
        <f t="shared" ref="AG36" si="321">$C36/(AF36+1)</f>
        <v>0</v>
      </c>
      <c r="AH36" s="22">
        <f t="shared" si="41"/>
        <v>0</v>
      </c>
      <c r="AI36" s="23">
        <f t="shared" si="71"/>
        <v>0</v>
      </c>
      <c r="AJ36" s="18">
        <f t="shared" ref="AJ36" si="322">$C36/(AI36+1)</f>
        <v>0</v>
      </c>
      <c r="AK36" s="19">
        <f t="shared" si="44"/>
        <v>0</v>
      </c>
      <c r="AL36" s="20">
        <f t="shared" si="73"/>
        <v>0</v>
      </c>
      <c r="AM36" s="12">
        <f t="shared" ref="AM36:AM63" si="323">AL36</f>
        <v>0</v>
      </c>
      <c r="AN36" s="11">
        <f t="shared" ref="AN36:AN63" si="324">M36+J36+G36</f>
        <v>0</v>
      </c>
      <c r="AO36" s="88">
        <f t="shared" si="74"/>
        <v>0</v>
      </c>
      <c r="AP36" s="13">
        <f t="shared" ref="AP36:AP63" si="325">AM36-D36</f>
        <v>0</v>
      </c>
      <c r="AQ36" s="131"/>
      <c r="AR36" s="131"/>
      <c r="AS36" s="131"/>
      <c r="AT36" s="131"/>
      <c r="AU36" s="131"/>
      <c r="AV36" s="131"/>
      <c r="AW36" s="131"/>
      <c r="AX36" s="131"/>
      <c r="AY36" s="131"/>
    </row>
    <row r="37" spans="1:96" s="97" customFormat="1" ht="12.6" customHeight="1" thickBot="1" x14ac:dyDescent="0.25">
      <c r="A37" s="24">
        <v>34</v>
      </c>
      <c r="B37" s="15" t="str">
        <f>HLOOKUP($A37,DataOdafim!$1:$1048576,2,FALSE)</f>
        <v>בני הברית</v>
      </c>
      <c r="C37" s="16">
        <f>HLOOKUP($A37,DataOdafim!$1:$1048576,3,FALSE)</f>
        <v>0</v>
      </c>
      <c r="D37" s="16">
        <f>HLOOKUP($A37,DataOdafim_2!$1:$1048576,3,FALSE)</f>
        <v>0</v>
      </c>
      <c r="E37" s="17">
        <f>INT(C37/Data!$O$12)</f>
        <v>0</v>
      </c>
      <c r="F37" s="18">
        <f t="shared" si="49"/>
        <v>0</v>
      </c>
      <c r="G37" s="19">
        <f t="shared" si="50"/>
        <v>0</v>
      </c>
      <c r="H37" s="20">
        <f t="shared" si="51"/>
        <v>0</v>
      </c>
      <c r="I37" s="21">
        <f t="shared" si="52"/>
        <v>0</v>
      </c>
      <c r="J37" s="22">
        <f t="shared" si="53"/>
        <v>0</v>
      </c>
      <c r="K37" s="23">
        <f t="shared" si="54"/>
        <v>0</v>
      </c>
      <c r="L37" s="18">
        <f t="shared" si="55"/>
        <v>0</v>
      </c>
      <c r="M37" s="19">
        <f t="shared" si="56"/>
        <v>0</v>
      </c>
      <c r="N37" s="20">
        <f t="shared" si="57"/>
        <v>0</v>
      </c>
      <c r="O37" s="21">
        <f t="shared" ref="O37" si="326">$C37/(N37+1)</f>
        <v>0</v>
      </c>
      <c r="P37" s="22">
        <f t="shared" si="23"/>
        <v>0</v>
      </c>
      <c r="Q37" s="23">
        <f t="shared" si="59"/>
        <v>0</v>
      </c>
      <c r="R37" s="18">
        <f t="shared" ref="R37" si="327">$C37/(Q37+1)</f>
        <v>0</v>
      </c>
      <c r="S37" s="19">
        <f t="shared" si="26"/>
        <v>0</v>
      </c>
      <c r="T37" s="20">
        <f t="shared" si="61"/>
        <v>0</v>
      </c>
      <c r="U37" s="21">
        <f t="shared" ref="U37" si="328">$C37/(T37+1)</f>
        <v>0</v>
      </c>
      <c r="V37" s="22">
        <f t="shared" si="29"/>
        <v>0</v>
      </c>
      <c r="W37" s="23">
        <f t="shared" si="63"/>
        <v>0</v>
      </c>
      <c r="X37" s="18">
        <f t="shared" ref="X37" si="329">$C37/(W37+1)</f>
        <v>0</v>
      </c>
      <c r="Y37" s="19">
        <f t="shared" si="32"/>
        <v>0</v>
      </c>
      <c r="Z37" s="20">
        <f t="shared" si="65"/>
        <v>0</v>
      </c>
      <c r="AA37" s="21">
        <f t="shared" ref="AA37" si="330">$C37/(Z37+1)</f>
        <v>0</v>
      </c>
      <c r="AB37" s="22">
        <f t="shared" si="35"/>
        <v>0</v>
      </c>
      <c r="AC37" s="23">
        <f t="shared" si="67"/>
        <v>0</v>
      </c>
      <c r="AD37" s="18">
        <f t="shared" ref="AD37" si="331">$C37/(AC37+1)</f>
        <v>0</v>
      </c>
      <c r="AE37" s="19">
        <f t="shared" si="38"/>
        <v>0</v>
      </c>
      <c r="AF37" s="20">
        <f t="shared" si="69"/>
        <v>0</v>
      </c>
      <c r="AG37" s="21">
        <f t="shared" ref="AG37" si="332">$C37/(AF37+1)</f>
        <v>0</v>
      </c>
      <c r="AH37" s="22">
        <f t="shared" si="41"/>
        <v>0</v>
      </c>
      <c r="AI37" s="23">
        <f t="shared" si="71"/>
        <v>0</v>
      </c>
      <c r="AJ37" s="18">
        <f t="shared" ref="AJ37" si="333">$C37/(AI37+1)</f>
        <v>0</v>
      </c>
      <c r="AK37" s="19">
        <f t="shared" si="44"/>
        <v>0</v>
      </c>
      <c r="AL37" s="20">
        <f t="shared" si="73"/>
        <v>0</v>
      </c>
      <c r="AM37" s="12">
        <f t="shared" si="323"/>
        <v>0</v>
      </c>
      <c r="AN37" s="11">
        <f t="shared" si="324"/>
        <v>0</v>
      </c>
      <c r="AO37" s="88">
        <f t="shared" si="74"/>
        <v>0</v>
      </c>
      <c r="AP37" s="13">
        <f t="shared" si="325"/>
        <v>0</v>
      </c>
      <c r="AQ37" s="131"/>
      <c r="AR37" s="131"/>
      <c r="AS37" s="131"/>
      <c r="AT37" s="131"/>
      <c r="AU37" s="131"/>
      <c r="AV37" s="131"/>
      <c r="AW37" s="131"/>
      <c r="AX37" s="131"/>
      <c r="AY37" s="131"/>
    </row>
    <row r="38" spans="1:96" s="97" customFormat="1" ht="12.6" customHeight="1" thickBot="1" x14ac:dyDescent="0.25">
      <c r="A38" s="14">
        <v>35</v>
      </c>
      <c r="B38" s="15" t="str">
        <f>HLOOKUP($A38,DataOdafim!$1:$1048576,2,FALSE)</f>
        <v>ברית עולם</v>
      </c>
      <c r="C38" s="16">
        <f>HLOOKUP($A38,DataOdafim!$1:$1048576,3,FALSE)</f>
        <v>0</v>
      </c>
      <c r="D38" s="16">
        <f>HLOOKUP($A38,DataOdafim_2!$1:$1048576,3,FALSE)</f>
        <v>0</v>
      </c>
      <c r="E38" s="17">
        <f>INT(C38/Data!$O$12)</f>
        <v>0</v>
      </c>
      <c r="F38" s="18">
        <f t="shared" si="49"/>
        <v>0</v>
      </c>
      <c r="G38" s="19">
        <f t="shared" si="50"/>
        <v>0</v>
      </c>
      <c r="H38" s="20">
        <f t="shared" si="51"/>
        <v>0</v>
      </c>
      <c r="I38" s="21">
        <f t="shared" si="52"/>
        <v>0</v>
      </c>
      <c r="J38" s="22">
        <f t="shared" si="53"/>
        <v>0</v>
      </c>
      <c r="K38" s="23">
        <f t="shared" si="54"/>
        <v>0</v>
      </c>
      <c r="L38" s="18">
        <f t="shared" si="55"/>
        <v>0</v>
      </c>
      <c r="M38" s="19">
        <f t="shared" si="56"/>
        <v>0</v>
      </c>
      <c r="N38" s="20">
        <f t="shared" si="57"/>
        <v>0</v>
      </c>
      <c r="O38" s="21">
        <f t="shared" ref="O38" si="334">$C38/(N38+1)</f>
        <v>0</v>
      </c>
      <c r="P38" s="22">
        <f t="shared" si="23"/>
        <v>0</v>
      </c>
      <c r="Q38" s="23">
        <f t="shared" si="59"/>
        <v>0</v>
      </c>
      <c r="R38" s="18">
        <f t="shared" ref="R38" si="335">$C38/(Q38+1)</f>
        <v>0</v>
      </c>
      <c r="S38" s="19">
        <f t="shared" si="26"/>
        <v>0</v>
      </c>
      <c r="T38" s="20">
        <f t="shared" si="61"/>
        <v>0</v>
      </c>
      <c r="U38" s="21">
        <f t="shared" ref="U38" si="336">$C38/(T38+1)</f>
        <v>0</v>
      </c>
      <c r="V38" s="22">
        <f t="shared" si="29"/>
        <v>0</v>
      </c>
      <c r="W38" s="23">
        <f t="shared" si="63"/>
        <v>0</v>
      </c>
      <c r="X38" s="18">
        <f t="shared" ref="X38" si="337">$C38/(W38+1)</f>
        <v>0</v>
      </c>
      <c r="Y38" s="19">
        <f t="shared" si="32"/>
        <v>0</v>
      </c>
      <c r="Z38" s="20">
        <f t="shared" si="65"/>
        <v>0</v>
      </c>
      <c r="AA38" s="21">
        <f t="shared" ref="AA38" si="338">$C38/(Z38+1)</f>
        <v>0</v>
      </c>
      <c r="AB38" s="22">
        <f t="shared" si="35"/>
        <v>0</v>
      </c>
      <c r="AC38" s="23">
        <f t="shared" si="67"/>
        <v>0</v>
      </c>
      <c r="AD38" s="18">
        <f t="shared" ref="AD38" si="339">$C38/(AC38+1)</f>
        <v>0</v>
      </c>
      <c r="AE38" s="19">
        <f t="shared" si="38"/>
        <v>0</v>
      </c>
      <c r="AF38" s="20">
        <f t="shared" si="69"/>
        <v>0</v>
      </c>
      <c r="AG38" s="21">
        <f t="shared" ref="AG38" si="340">$C38/(AF38+1)</f>
        <v>0</v>
      </c>
      <c r="AH38" s="22">
        <f t="shared" si="41"/>
        <v>0</v>
      </c>
      <c r="AI38" s="23">
        <f t="shared" si="71"/>
        <v>0</v>
      </c>
      <c r="AJ38" s="18">
        <f t="shared" ref="AJ38" si="341">$C38/(AI38+1)</f>
        <v>0</v>
      </c>
      <c r="AK38" s="19">
        <f t="shared" si="44"/>
        <v>0</v>
      </c>
      <c r="AL38" s="20">
        <f t="shared" si="73"/>
        <v>0</v>
      </c>
      <c r="AM38" s="12">
        <f t="shared" si="323"/>
        <v>0</v>
      </c>
      <c r="AN38" s="11">
        <f t="shared" si="324"/>
        <v>0</v>
      </c>
      <c r="AO38" s="88">
        <f t="shared" si="74"/>
        <v>0</v>
      </c>
      <c r="AP38" s="13">
        <f t="shared" si="325"/>
        <v>0</v>
      </c>
      <c r="AQ38" s="131"/>
      <c r="AR38" s="131"/>
      <c r="AS38" s="131"/>
      <c r="AT38" s="131"/>
      <c r="AU38" s="131"/>
      <c r="AV38" s="131"/>
      <c r="AW38" s="131"/>
      <c r="AX38" s="131"/>
      <c r="AY38" s="131"/>
      <c r="CR38" s="132" t="s">
        <v>83</v>
      </c>
    </row>
    <row r="39" spans="1:96" s="97" customFormat="1" ht="12.6" customHeight="1" thickBot="1" x14ac:dyDescent="0.25">
      <c r="A39" s="24">
        <v>36</v>
      </c>
      <c r="B39" s="15" t="str">
        <f>HLOOKUP($A39,DataOdafim!$1:$1048576,2,FALSE)</f>
        <v>הרפורמה</v>
      </c>
      <c r="C39" s="16">
        <f>HLOOKUP($A39,DataOdafim!$1:$1048576,3,FALSE)</f>
        <v>0</v>
      </c>
      <c r="D39" s="16">
        <f>HLOOKUP($A39,DataOdafim_2!$1:$1048576,3,FALSE)</f>
        <v>0</v>
      </c>
      <c r="E39" s="17">
        <f>INT(C39/Data!$O$12)</f>
        <v>0</v>
      </c>
      <c r="F39" s="18">
        <f t="shared" si="49"/>
        <v>0</v>
      </c>
      <c r="G39" s="19">
        <f t="shared" si="50"/>
        <v>0</v>
      </c>
      <c r="H39" s="20">
        <f t="shared" si="51"/>
        <v>0</v>
      </c>
      <c r="I39" s="21">
        <f t="shared" si="52"/>
        <v>0</v>
      </c>
      <c r="J39" s="22">
        <f t="shared" si="53"/>
        <v>0</v>
      </c>
      <c r="K39" s="23">
        <f t="shared" si="54"/>
        <v>0</v>
      </c>
      <c r="L39" s="18">
        <f t="shared" si="55"/>
        <v>0</v>
      </c>
      <c r="M39" s="19">
        <f t="shared" si="56"/>
        <v>0</v>
      </c>
      <c r="N39" s="20">
        <f t="shared" si="57"/>
        <v>0</v>
      </c>
      <c r="O39" s="21">
        <f t="shared" ref="O39" si="342">$C39/(N39+1)</f>
        <v>0</v>
      </c>
      <c r="P39" s="22">
        <f t="shared" si="23"/>
        <v>0</v>
      </c>
      <c r="Q39" s="23">
        <f t="shared" si="59"/>
        <v>0</v>
      </c>
      <c r="R39" s="18">
        <f t="shared" ref="R39" si="343">$C39/(Q39+1)</f>
        <v>0</v>
      </c>
      <c r="S39" s="19">
        <f t="shared" si="26"/>
        <v>0</v>
      </c>
      <c r="T39" s="20">
        <f t="shared" si="61"/>
        <v>0</v>
      </c>
      <c r="U39" s="21">
        <f t="shared" ref="U39" si="344">$C39/(T39+1)</f>
        <v>0</v>
      </c>
      <c r="V39" s="22">
        <f t="shared" si="29"/>
        <v>0</v>
      </c>
      <c r="W39" s="23">
        <f t="shared" si="63"/>
        <v>0</v>
      </c>
      <c r="X39" s="18">
        <f t="shared" ref="X39" si="345">$C39/(W39+1)</f>
        <v>0</v>
      </c>
      <c r="Y39" s="19">
        <f t="shared" si="32"/>
        <v>0</v>
      </c>
      <c r="Z39" s="20">
        <f t="shared" si="65"/>
        <v>0</v>
      </c>
      <c r="AA39" s="21">
        <f t="shared" ref="AA39" si="346">$C39/(Z39+1)</f>
        <v>0</v>
      </c>
      <c r="AB39" s="22">
        <f t="shared" si="35"/>
        <v>0</v>
      </c>
      <c r="AC39" s="23">
        <f t="shared" si="67"/>
        <v>0</v>
      </c>
      <c r="AD39" s="18">
        <f t="shared" ref="AD39" si="347">$C39/(AC39+1)</f>
        <v>0</v>
      </c>
      <c r="AE39" s="19">
        <f t="shared" si="38"/>
        <v>0</v>
      </c>
      <c r="AF39" s="20">
        <f t="shared" si="69"/>
        <v>0</v>
      </c>
      <c r="AG39" s="21">
        <f t="shared" ref="AG39" si="348">$C39/(AF39+1)</f>
        <v>0</v>
      </c>
      <c r="AH39" s="22">
        <f t="shared" si="41"/>
        <v>0</v>
      </c>
      <c r="AI39" s="23">
        <f t="shared" si="71"/>
        <v>0</v>
      </c>
      <c r="AJ39" s="18">
        <f t="shared" ref="AJ39" si="349">$C39/(AI39+1)</f>
        <v>0</v>
      </c>
      <c r="AK39" s="19">
        <f t="shared" si="44"/>
        <v>0</v>
      </c>
      <c r="AL39" s="20">
        <f t="shared" si="73"/>
        <v>0</v>
      </c>
      <c r="AM39" s="12">
        <f t="shared" si="323"/>
        <v>0</v>
      </c>
      <c r="AN39" s="11">
        <f t="shared" si="324"/>
        <v>0</v>
      </c>
      <c r="AO39" s="88">
        <f t="shared" si="74"/>
        <v>0</v>
      </c>
      <c r="AP39" s="13">
        <f t="shared" si="325"/>
        <v>0</v>
      </c>
      <c r="AQ39" s="131"/>
      <c r="AR39" s="131"/>
      <c r="AS39" s="131"/>
      <c r="AT39" s="131"/>
      <c r="AU39" s="131"/>
      <c r="AV39" s="131"/>
      <c r="AW39" s="131"/>
      <c r="AX39" s="131"/>
      <c r="AY39" s="131"/>
    </row>
    <row r="40" spans="1:96" s="97" customFormat="1" ht="12.6" customHeight="1" thickBot="1" x14ac:dyDescent="0.25">
      <c r="A40" s="14">
        <v>37</v>
      </c>
      <c r="B40" s="15" t="str">
        <f>HLOOKUP($A40,DataOdafim!$1:$1048576,2,FALSE)</f>
        <v>אופק חדש</v>
      </c>
      <c r="C40" s="16">
        <f>HLOOKUP($A40,DataOdafim!$1:$1048576,3,FALSE)</f>
        <v>0</v>
      </c>
      <c r="D40" s="16">
        <f>HLOOKUP($A40,DataOdafim_2!$1:$1048576,3,FALSE)</f>
        <v>0</v>
      </c>
      <c r="E40" s="17">
        <f>INT(C40/Data!$O$12)</f>
        <v>0</v>
      </c>
      <c r="F40" s="18">
        <f t="shared" si="49"/>
        <v>0</v>
      </c>
      <c r="G40" s="19">
        <f t="shared" si="50"/>
        <v>0</v>
      </c>
      <c r="H40" s="20">
        <f t="shared" si="51"/>
        <v>0</v>
      </c>
      <c r="I40" s="21">
        <f t="shared" si="52"/>
        <v>0</v>
      </c>
      <c r="J40" s="22">
        <f t="shared" si="53"/>
        <v>0</v>
      </c>
      <c r="K40" s="23">
        <f t="shared" si="54"/>
        <v>0</v>
      </c>
      <c r="L40" s="18">
        <f t="shared" si="55"/>
        <v>0</v>
      </c>
      <c r="M40" s="19">
        <f t="shared" si="56"/>
        <v>0</v>
      </c>
      <c r="N40" s="20">
        <f t="shared" si="57"/>
        <v>0</v>
      </c>
      <c r="O40" s="21">
        <f t="shared" ref="O40" si="350">$C40/(N40+1)</f>
        <v>0</v>
      </c>
      <c r="P40" s="22">
        <f t="shared" si="23"/>
        <v>0</v>
      </c>
      <c r="Q40" s="23">
        <f t="shared" si="59"/>
        <v>0</v>
      </c>
      <c r="R40" s="18">
        <f t="shared" ref="R40" si="351">$C40/(Q40+1)</f>
        <v>0</v>
      </c>
      <c r="S40" s="19">
        <f t="shared" si="26"/>
        <v>0</v>
      </c>
      <c r="T40" s="20">
        <f t="shared" si="61"/>
        <v>0</v>
      </c>
      <c r="U40" s="21">
        <f t="shared" ref="U40" si="352">$C40/(T40+1)</f>
        <v>0</v>
      </c>
      <c r="V40" s="22">
        <f t="shared" si="29"/>
        <v>0</v>
      </c>
      <c r="W40" s="23">
        <f t="shared" si="63"/>
        <v>0</v>
      </c>
      <c r="X40" s="18">
        <f t="shared" ref="X40" si="353">$C40/(W40+1)</f>
        <v>0</v>
      </c>
      <c r="Y40" s="19">
        <f t="shared" si="32"/>
        <v>0</v>
      </c>
      <c r="Z40" s="20">
        <f t="shared" si="65"/>
        <v>0</v>
      </c>
      <c r="AA40" s="21">
        <f t="shared" ref="AA40" si="354">$C40/(Z40+1)</f>
        <v>0</v>
      </c>
      <c r="AB40" s="22">
        <f t="shared" si="35"/>
        <v>0</v>
      </c>
      <c r="AC40" s="23">
        <f t="shared" si="67"/>
        <v>0</v>
      </c>
      <c r="AD40" s="18">
        <f t="shared" ref="AD40" si="355">$C40/(AC40+1)</f>
        <v>0</v>
      </c>
      <c r="AE40" s="19">
        <f t="shared" si="38"/>
        <v>0</v>
      </c>
      <c r="AF40" s="20">
        <f t="shared" si="69"/>
        <v>0</v>
      </c>
      <c r="AG40" s="21">
        <f t="shared" ref="AG40" si="356">$C40/(AF40+1)</f>
        <v>0</v>
      </c>
      <c r="AH40" s="22">
        <f t="shared" si="41"/>
        <v>0</v>
      </c>
      <c r="AI40" s="23">
        <f t="shared" si="71"/>
        <v>0</v>
      </c>
      <c r="AJ40" s="18">
        <f t="shared" ref="AJ40" si="357">$C40/(AI40+1)</f>
        <v>0</v>
      </c>
      <c r="AK40" s="19">
        <f t="shared" si="44"/>
        <v>0</v>
      </c>
      <c r="AL40" s="20">
        <f t="shared" si="73"/>
        <v>0</v>
      </c>
      <c r="AM40" s="12">
        <f t="shared" si="323"/>
        <v>0</v>
      </c>
      <c r="AN40" s="11">
        <f t="shared" si="324"/>
        <v>0</v>
      </c>
      <c r="AO40" s="88">
        <f t="shared" si="74"/>
        <v>0</v>
      </c>
      <c r="AP40" s="13">
        <f t="shared" si="325"/>
        <v>0</v>
      </c>
      <c r="AQ40" s="131"/>
      <c r="AR40" s="131"/>
      <c r="AS40" s="131"/>
      <c r="AT40" s="131"/>
      <c r="AU40" s="131"/>
      <c r="AV40" s="131"/>
      <c r="AW40" s="131"/>
      <c r="AX40" s="131"/>
      <c r="AY40" s="131"/>
      <c r="BX40" s="97" t="s">
        <v>121</v>
      </c>
    </row>
    <row r="41" spans="1:96" s="97" customFormat="1" ht="12.6" customHeight="1" thickBot="1" x14ac:dyDescent="0.25">
      <c r="A41" s="24">
        <v>38</v>
      </c>
      <c r="B41" s="15" t="str">
        <f>HLOOKUP($A41,DataOdafim!$1:$1048576,2,FALSE)</f>
        <v>יחד</v>
      </c>
      <c r="C41" s="16">
        <f>HLOOKUP($A41,DataOdafim!$1:$1048576,3,FALSE)</f>
        <v>0</v>
      </c>
      <c r="D41" s="16">
        <f>HLOOKUP($A41,DataOdafim_2!$1:$1048576,3,FALSE)</f>
        <v>0</v>
      </c>
      <c r="E41" s="17">
        <f>INT(C41/Data!$O$12)</f>
        <v>0</v>
      </c>
      <c r="F41" s="18">
        <f t="shared" si="49"/>
        <v>0</v>
      </c>
      <c r="G41" s="19">
        <f t="shared" si="50"/>
        <v>0</v>
      </c>
      <c r="H41" s="20">
        <f t="shared" si="51"/>
        <v>0</v>
      </c>
      <c r="I41" s="21">
        <f t="shared" si="52"/>
        <v>0</v>
      </c>
      <c r="J41" s="22">
        <f t="shared" si="53"/>
        <v>0</v>
      </c>
      <c r="K41" s="23">
        <f t="shared" si="54"/>
        <v>0</v>
      </c>
      <c r="L41" s="18">
        <f t="shared" si="55"/>
        <v>0</v>
      </c>
      <c r="M41" s="19">
        <f t="shared" si="56"/>
        <v>0</v>
      </c>
      <c r="N41" s="20">
        <f t="shared" si="57"/>
        <v>0</v>
      </c>
      <c r="O41" s="21">
        <f t="shared" ref="O41" si="358">$C41/(N41+1)</f>
        <v>0</v>
      </c>
      <c r="P41" s="22">
        <f t="shared" si="23"/>
        <v>0</v>
      </c>
      <c r="Q41" s="23">
        <f t="shared" si="59"/>
        <v>0</v>
      </c>
      <c r="R41" s="18">
        <f t="shared" ref="R41" si="359">$C41/(Q41+1)</f>
        <v>0</v>
      </c>
      <c r="S41" s="19">
        <f t="shared" si="26"/>
        <v>0</v>
      </c>
      <c r="T41" s="20">
        <f t="shared" si="61"/>
        <v>0</v>
      </c>
      <c r="U41" s="21">
        <f t="shared" ref="U41" si="360">$C41/(T41+1)</f>
        <v>0</v>
      </c>
      <c r="V41" s="22">
        <f t="shared" si="29"/>
        <v>0</v>
      </c>
      <c r="W41" s="23">
        <f t="shared" si="63"/>
        <v>0</v>
      </c>
      <c r="X41" s="18">
        <f t="shared" ref="X41" si="361">$C41/(W41+1)</f>
        <v>0</v>
      </c>
      <c r="Y41" s="19">
        <f t="shared" si="32"/>
        <v>0</v>
      </c>
      <c r="Z41" s="20">
        <f t="shared" si="65"/>
        <v>0</v>
      </c>
      <c r="AA41" s="21">
        <f t="shared" ref="AA41" si="362">$C41/(Z41+1)</f>
        <v>0</v>
      </c>
      <c r="AB41" s="22">
        <f t="shared" si="35"/>
        <v>0</v>
      </c>
      <c r="AC41" s="23">
        <f t="shared" si="67"/>
        <v>0</v>
      </c>
      <c r="AD41" s="18">
        <f t="shared" ref="AD41" si="363">$C41/(AC41+1)</f>
        <v>0</v>
      </c>
      <c r="AE41" s="19">
        <f t="shared" si="38"/>
        <v>0</v>
      </c>
      <c r="AF41" s="20">
        <f t="shared" si="69"/>
        <v>0</v>
      </c>
      <c r="AG41" s="21">
        <f t="shared" ref="AG41" si="364">$C41/(AF41+1)</f>
        <v>0</v>
      </c>
      <c r="AH41" s="22">
        <f t="shared" si="41"/>
        <v>0</v>
      </c>
      <c r="AI41" s="23">
        <f t="shared" si="71"/>
        <v>0</v>
      </c>
      <c r="AJ41" s="18">
        <f t="shared" ref="AJ41" si="365">$C41/(AI41+1)</f>
        <v>0</v>
      </c>
      <c r="AK41" s="19">
        <f t="shared" si="44"/>
        <v>0</v>
      </c>
      <c r="AL41" s="20">
        <f t="shared" si="73"/>
        <v>0</v>
      </c>
      <c r="AM41" s="12">
        <f t="shared" si="323"/>
        <v>0</v>
      </c>
      <c r="AN41" s="11">
        <f t="shared" si="324"/>
        <v>0</v>
      </c>
      <c r="AO41" s="88">
        <f t="shared" si="74"/>
        <v>0</v>
      </c>
      <c r="AP41" s="13">
        <f t="shared" si="325"/>
        <v>0</v>
      </c>
      <c r="AQ41" s="131"/>
      <c r="AR41" s="131"/>
      <c r="AS41" s="131"/>
      <c r="AT41" s="131"/>
      <c r="AU41" s="131"/>
      <c r="AV41" s="131"/>
      <c r="AW41" s="131"/>
      <c r="AX41" s="131"/>
      <c r="AY41" s="131"/>
    </row>
    <row r="42" spans="1:96" s="97" customFormat="1" ht="12.6" customHeight="1" thickBot="1" x14ac:dyDescent="0.25">
      <c r="A42" s="14">
        <v>39</v>
      </c>
      <c r="B42" s="15">
        <f>HLOOKUP($A42,DataOdafim!$1:$1048576,2,FALSE)</f>
        <v>0</v>
      </c>
      <c r="C42" s="16">
        <f>HLOOKUP($A42,DataOdafim!$1:$1048576,3,FALSE)</f>
        <v>0</v>
      </c>
      <c r="D42" s="16">
        <f>HLOOKUP($A42,DataOdafim_2!$1:$1048576,3,FALSE)</f>
        <v>0</v>
      </c>
      <c r="E42" s="17">
        <f>INT(C42/Data!$O$12)</f>
        <v>0</v>
      </c>
      <c r="F42" s="18">
        <f t="shared" si="49"/>
        <v>0</v>
      </c>
      <c r="G42" s="19">
        <f t="shared" si="50"/>
        <v>0</v>
      </c>
      <c r="H42" s="20">
        <f t="shared" si="51"/>
        <v>0</v>
      </c>
      <c r="I42" s="21">
        <f t="shared" si="52"/>
        <v>0</v>
      </c>
      <c r="J42" s="22">
        <f t="shared" si="53"/>
        <v>0</v>
      </c>
      <c r="K42" s="23">
        <f t="shared" si="54"/>
        <v>0</v>
      </c>
      <c r="L42" s="18">
        <f t="shared" si="55"/>
        <v>0</v>
      </c>
      <c r="M42" s="19">
        <f t="shared" si="56"/>
        <v>0</v>
      </c>
      <c r="N42" s="20">
        <f t="shared" si="57"/>
        <v>0</v>
      </c>
      <c r="O42" s="21">
        <f t="shared" ref="O42" si="366">$C42/(N42+1)</f>
        <v>0</v>
      </c>
      <c r="P42" s="22">
        <f t="shared" si="23"/>
        <v>0</v>
      </c>
      <c r="Q42" s="23">
        <f t="shared" si="59"/>
        <v>0</v>
      </c>
      <c r="R42" s="18">
        <f t="shared" ref="R42" si="367">$C42/(Q42+1)</f>
        <v>0</v>
      </c>
      <c r="S42" s="19">
        <f t="shared" si="26"/>
        <v>0</v>
      </c>
      <c r="T42" s="20">
        <f t="shared" si="61"/>
        <v>0</v>
      </c>
      <c r="U42" s="21">
        <f t="shared" ref="U42" si="368">$C42/(T42+1)</f>
        <v>0</v>
      </c>
      <c r="V42" s="22">
        <f t="shared" si="29"/>
        <v>0</v>
      </c>
      <c r="W42" s="23">
        <f t="shared" si="63"/>
        <v>0</v>
      </c>
      <c r="X42" s="18">
        <f t="shared" ref="X42" si="369">$C42/(W42+1)</f>
        <v>0</v>
      </c>
      <c r="Y42" s="19">
        <f t="shared" si="32"/>
        <v>0</v>
      </c>
      <c r="Z42" s="20">
        <f t="shared" si="65"/>
        <v>0</v>
      </c>
      <c r="AA42" s="21">
        <f t="shared" ref="AA42" si="370">$C42/(Z42+1)</f>
        <v>0</v>
      </c>
      <c r="AB42" s="22">
        <f t="shared" si="35"/>
        <v>0</v>
      </c>
      <c r="AC42" s="23">
        <f t="shared" si="67"/>
        <v>0</v>
      </c>
      <c r="AD42" s="18">
        <f t="shared" ref="AD42" si="371">$C42/(AC42+1)</f>
        <v>0</v>
      </c>
      <c r="AE42" s="19">
        <f t="shared" si="38"/>
        <v>0</v>
      </c>
      <c r="AF42" s="20">
        <f t="shared" si="69"/>
        <v>0</v>
      </c>
      <c r="AG42" s="21">
        <f t="shared" ref="AG42" si="372">$C42/(AF42+1)</f>
        <v>0</v>
      </c>
      <c r="AH42" s="22">
        <f t="shared" si="41"/>
        <v>0</v>
      </c>
      <c r="AI42" s="23">
        <f t="shared" si="71"/>
        <v>0</v>
      </c>
      <c r="AJ42" s="18">
        <f t="shared" ref="AJ42" si="373">$C42/(AI42+1)</f>
        <v>0</v>
      </c>
      <c r="AK42" s="19">
        <f t="shared" si="44"/>
        <v>0</v>
      </c>
      <c r="AL42" s="20">
        <f t="shared" si="73"/>
        <v>0</v>
      </c>
      <c r="AM42" s="12">
        <f t="shared" si="323"/>
        <v>0</v>
      </c>
      <c r="AN42" s="11">
        <f t="shared" si="324"/>
        <v>0</v>
      </c>
      <c r="AO42" s="88">
        <f t="shared" si="74"/>
        <v>0</v>
      </c>
      <c r="AP42" s="13">
        <f t="shared" si="325"/>
        <v>0</v>
      </c>
      <c r="AQ42" s="131"/>
      <c r="AR42" s="131"/>
      <c r="AS42" s="131"/>
      <c r="AT42" s="131"/>
      <c r="AU42" s="131"/>
      <c r="AV42" s="131"/>
      <c r="AW42" s="131"/>
      <c r="AX42" s="131"/>
      <c r="AY42" s="131"/>
    </row>
    <row r="43" spans="1:96" s="97" customFormat="1" ht="12.6" customHeight="1" thickBot="1" x14ac:dyDescent="0.25">
      <c r="A43" s="24">
        <v>40</v>
      </c>
      <c r="B43" s="15">
        <f>HLOOKUP($A43,DataOdafim!$1:$1048576,2,FALSE)</f>
        <v>0</v>
      </c>
      <c r="C43" s="16">
        <f>HLOOKUP($A43,DataOdafim!$1:$1048576,3,FALSE)</f>
        <v>0</v>
      </c>
      <c r="D43" s="16">
        <f>HLOOKUP($A43,DataOdafim_2!$1:$1048576,3,FALSE)</f>
        <v>0</v>
      </c>
      <c r="E43" s="17">
        <f>INT(C43/Data!$O$12)</f>
        <v>0</v>
      </c>
      <c r="F43" s="18">
        <f t="shared" si="49"/>
        <v>0</v>
      </c>
      <c r="G43" s="19">
        <f t="shared" si="50"/>
        <v>0</v>
      </c>
      <c r="H43" s="20">
        <f t="shared" si="51"/>
        <v>0</v>
      </c>
      <c r="I43" s="21">
        <f t="shared" si="52"/>
        <v>0</v>
      </c>
      <c r="J43" s="22">
        <f t="shared" si="53"/>
        <v>0</v>
      </c>
      <c r="K43" s="23">
        <f t="shared" si="54"/>
        <v>0</v>
      </c>
      <c r="L43" s="18">
        <f t="shared" si="55"/>
        <v>0</v>
      </c>
      <c r="M43" s="19">
        <f t="shared" si="56"/>
        <v>0</v>
      </c>
      <c r="N43" s="20">
        <f t="shared" si="57"/>
        <v>0</v>
      </c>
      <c r="O43" s="21">
        <f t="shared" ref="O43" si="374">$C43/(N43+1)</f>
        <v>0</v>
      </c>
      <c r="P43" s="22">
        <f t="shared" si="23"/>
        <v>0</v>
      </c>
      <c r="Q43" s="23">
        <f t="shared" si="59"/>
        <v>0</v>
      </c>
      <c r="R43" s="18">
        <f t="shared" ref="R43" si="375">$C43/(Q43+1)</f>
        <v>0</v>
      </c>
      <c r="S43" s="19">
        <f t="shared" si="26"/>
        <v>0</v>
      </c>
      <c r="T43" s="20">
        <f t="shared" si="61"/>
        <v>0</v>
      </c>
      <c r="U43" s="21">
        <f t="shared" ref="U43" si="376">$C43/(T43+1)</f>
        <v>0</v>
      </c>
      <c r="V43" s="22">
        <f t="shared" si="29"/>
        <v>0</v>
      </c>
      <c r="W43" s="23">
        <f t="shared" si="63"/>
        <v>0</v>
      </c>
      <c r="X43" s="18">
        <f t="shared" ref="X43" si="377">$C43/(W43+1)</f>
        <v>0</v>
      </c>
      <c r="Y43" s="19">
        <f t="shared" si="32"/>
        <v>0</v>
      </c>
      <c r="Z43" s="20">
        <f t="shared" si="65"/>
        <v>0</v>
      </c>
      <c r="AA43" s="21">
        <f t="shared" ref="AA43" si="378">$C43/(Z43+1)</f>
        <v>0</v>
      </c>
      <c r="AB43" s="22">
        <f t="shared" si="35"/>
        <v>0</v>
      </c>
      <c r="AC43" s="23">
        <f t="shared" si="67"/>
        <v>0</v>
      </c>
      <c r="AD43" s="18">
        <f t="shared" ref="AD43" si="379">$C43/(AC43+1)</f>
        <v>0</v>
      </c>
      <c r="AE43" s="19">
        <f t="shared" si="38"/>
        <v>0</v>
      </c>
      <c r="AF43" s="20">
        <f t="shared" si="69"/>
        <v>0</v>
      </c>
      <c r="AG43" s="21">
        <f t="shared" ref="AG43" si="380">$C43/(AF43+1)</f>
        <v>0</v>
      </c>
      <c r="AH43" s="22">
        <f t="shared" si="41"/>
        <v>0</v>
      </c>
      <c r="AI43" s="23">
        <f t="shared" si="71"/>
        <v>0</v>
      </c>
      <c r="AJ43" s="18">
        <f t="shared" ref="AJ43" si="381">$C43/(AI43+1)</f>
        <v>0</v>
      </c>
      <c r="AK43" s="19">
        <f t="shared" si="44"/>
        <v>0</v>
      </c>
      <c r="AL43" s="20">
        <f t="shared" si="73"/>
        <v>0</v>
      </c>
      <c r="AM43" s="12">
        <f t="shared" si="323"/>
        <v>0</v>
      </c>
      <c r="AN43" s="11">
        <f t="shared" si="324"/>
        <v>0</v>
      </c>
      <c r="AO43" s="88">
        <f t="shared" si="74"/>
        <v>0</v>
      </c>
      <c r="AP43" s="13">
        <f t="shared" si="325"/>
        <v>0</v>
      </c>
      <c r="AQ43" s="131"/>
      <c r="AR43" s="131"/>
      <c r="AS43" s="131"/>
      <c r="AT43" s="131"/>
      <c r="AU43" s="131"/>
      <c r="AV43" s="131"/>
      <c r="AW43" s="131"/>
      <c r="AX43" s="131"/>
      <c r="AY43" s="131"/>
    </row>
    <row r="44" spans="1:96" s="97" customFormat="1" ht="12.6" customHeight="1" thickBot="1" x14ac:dyDescent="0.25">
      <c r="A44" s="14">
        <v>41</v>
      </c>
      <c r="B44" s="15">
        <f>HLOOKUP($A44,DataOdafim!$1:$1048576,2,FALSE)</f>
        <v>0</v>
      </c>
      <c r="C44" s="16">
        <f>HLOOKUP($A44,DataOdafim!$1:$1048576,3,FALSE)</f>
        <v>0</v>
      </c>
      <c r="D44" s="16">
        <f>HLOOKUP($A44,DataOdafim_2!$1:$1048576,3,FALSE)</f>
        <v>0</v>
      </c>
      <c r="E44" s="17">
        <f>INT(C44/Data!$O$12)</f>
        <v>0</v>
      </c>
      <c r="F44" s="18">
        <f t="shared" si="49"/>
        <v>0</v>
      </c>
      <c r="G44" s="19">
        <f t="shared" si="50"/>
        <v>0</v>
      </c>
      <c r="H44" s="20">
        <f t="shared" si="51"/>
        <v>0</v>
      </c>
      <c r="I44" s="21">
        <f t="shared" si="52"/>
        <v>0</v>
      </c>
      <c r="J44" s="22">
        <f t="shared" si="53"/>
        <v>0</v>
      </c>
      <c r="K44" s="23">
        <f t="shared" si="54"/>
        <v>0</v>
      </c>
      <c r="L44" s="18">
        <f t="shared" si="55"/>
        <v>0</v>
      </c>
      <c r="M44" s="19">
        <f t="shared" si="56"/>
        <v>0</v>
      </c>
      <c r="N44" s="20">
        <f t="shared" si="57"/>
        <v>0</v>
      </c>
      <c r="O44" s="21">
        <f t="shared" ref="O44" si="382">$C44/(N44+1)</f>
        <v>0</v>
      </c>
      <c r="P44" s="22">
        <f t="shared" si="23"/>
        <v>0</v>
      </c>
      <c r="Q44" s="23">
        <f t="shared" si="59"/>
        <v>0</v>
      </c>
      <c r="R44" s="18">
        <f t="shared" ref="R44" si="383">$C44/(Q44+1)</f>
        <v>0</v>
      </c>
      <c r="S44" s="19">
        <f t="shared" si="26"/>
        <v>0</v>
      </c>
      <c r="T44" s="20">
        <f t="shared" si="61"/>
        <v>0</v>
      </c>
      <c r="U44" s="21">
        <f t="shared" ref="U44" si="384">$C44/(T44+1)</f>
        <v>0</v>
      </c>
      <c r="V44" s="22">
        <f t="shared" si="29"/>
        <v>0</v>
      </c>
      <c r="W44" s="23">
        <f t="shared" si="63"/>
        <v>0</v>
      </c>
      <c r="X44" s="18">
        <f t="shared" ref="X44" si="385">$C44/(W44+1)</f>
        <v>0</v>
      </c>
      <c r="Y44" s="19">
        <f t="shared" si="32"/>
        <v>0</v>
      </c>
      <c r="Z44" s="20">
        <f t="shared" si="65"/>
        <v>0</v>
      </c>
      <c r="AA44" s="21">
        <f t="shared" ref="AA44" si="386">$C44/(Z44+1)</f>
        <v>0</v>
      </c>
      <c r="AB44" s="22">
        <f t="shared" si="35"/>
        <v>0</v>
      </c>
      <c r="AC44" s="23">
        <f t="shared" si="67"/>
        <v>0</v>
      </c>
      <c r="AD44" s="18">
        <f t="shared" ref="AD44" si="387">$C44/(AC44+1)</f>
        <v>0</v>
      </c>
      <c r="AE44" s="19">
        <f t="shared" si="38"/>
        <v>0</v>
      </c>
      <c r="AF44" s="20">
        <f t="shared" si="69"/>
        <v>0</v>
      </c>
      <c r="AG44" s="21">
        <f t="shared" ref="AG44" si="388">$C44/(AF44+1)</f>
        <v>0</v>
      </c>
      <c r="AH44" s="22">
        <f t="shared" si="41"/>
        <v>0</v>
      </c>
      <c r="AI44" s="23">
        <f t="shared" si="71"/>
        <v>0</v>
      </c>
      <c r="AJ44" s="18">
        <f t="shared" ref="AJ44" si="389">$C44/(AI44+1)</f>
        <v>0</v>
      </c>
      <c r="AK44" s="19">
        <f t="shared" si="44"/>
        <v>0</v>
      </c>
      <c r="AL44" s="20">
        <f t="shared" si="73"/>
        <v>0</v>
      </c>
      <c r="AM44" s="12">
        <f t="shared" si="323"/>
        <v>0</v>
      </c>
      <c r="AN44" s="11">
        <f t="shared" si="324"/>
        <v>0</v>
      </c>
      <c r="AO44" s="88">
        <f t="shared" si="74"/>
        <v>0</v>
      </c>
      <c r="AP44" s="13">
        <f t="shared" si="325"/>
        <v>0</v>
      </c>
      <c r="AQ44" s="131"/>
      <c r="AR44" s="131"/>
      <c r="AS44" s="131"/>
      <c r="AT44" s="131"/>
      <c r="AU44" s="131"/>
      <c r="AV44" s="131"/>
      <c r="AW44" s="131"/>
      <c r="AX44" s="131"/>
      <c r="AY44" s="131"/>
    </row>
    <row r="45" spans="1:96" s="97" customFormat="1" ht="12.6" customHeight="1" thickBot="1" x14ac:dyDescent="0.25">
      <c r="A45" s="24">
        <v>42</v>
      </c>
      <c r="B45" s="15">
        <f>HLOOKUP($A45,DataOdafim!$1:$1048576,2,FALSE)</f>
        <v>0</v>
      </c>
      <c r="C45" s="16">
        <f>HLOOKUP($A45,DataOdafim!$1:$1048576,3,FALSE)</f>
        <v>0</v>
      </c>
      <c r="D45" s="16">
        <f>HLOOKUP($A45,DataOdafim_2!$1:$1048576,3,FALSE)</f>
        <v>0</v>
      </c>
      <c r="E45" s="17">
        <f>INT(C45/Data!$O$12)</f>
        <v>0</v>
      </c>
      <c r="F45" s="18">
        <f t="shared" si="49"/>
        <v>0</v>
      </c>
      <c r="G45" s="19">
        <f t="shared" si="50"/>
        <v>0</v>
      </c>
      <c r="H45" s="20">
        <f t="shared" si="51"/>
        <v>0</v>
      </c>
      <c r="I45" s="21">
        <f t="shared" si="52"/>
        <v>0</v>
      </c>
      <c r="J45" s="22">
        <f t="shared" si="53"/>
        <v>0</v>
      </c>
      <c r="K45" s="23">
        <f t="shared" si="54"/>
        <v>0</v>
      </c>
      <c r="L45" s="18">
        <f t="shared" si="55"/>
        <v>0</v>
      </c>
      <c r="M45" s="19">
        <f t="shared" si="56"/>
        <v>0</v>
      </c>
      <c r="N45" s="20">
        <f t="shared" si="57"/>
        <v>0</v>
      </c>
      <c r="O45" s="21">
        <f t="shared" ref="O45" si="390">$C45/(N45+1)</f>
        <v>0</v>
      </c>
      <c r="P45" s="22">
        <f t="shared" si="23"/>
        <v>0</v>
      </c>
      <c r="Q45" s="23">
        <f t="shared" si="59"/>
        <v>0</v>
      </c>
      <c r="R45" s="18">
        <f t="shared" ref="R45" si="391">$C45/(Q45+1)</f>
        <v>0</v>
      </c>
      <c r="S45" s="19">
        <f t="shared" si="26"/>
        <v>0</v>
      </c>
      <c r="T45" s="20">
        <f t="shared" si="61"/>
        <v>0</v>
      </c>
      <c r="U45" s="21">
        <f t="shared" ref="U45" si="392">$C45/(T45+1)</f>
        <v>0</v>
      </c>
      <c r="V45" s="22">
        <f t="shared" si="29"/>
        <v>0</v>
      </c>
      <c r="W45" s="23">
        <f t="shared" si="63"/>
        <v>0</v>
      </c>
      <c r="X45" s="18">
        <f t="shared" ref="X45" si="393">$C45/(W45+1)</f>
        <v>0</v>
      </c>
      <c r="Y45" s="19">
        <f t="shared" si="32"/>
        <v>0</v>
      </c>
      <c r="Z45" s="20">
        <f t="shared" si="65"/>
        <v>0</v>
      </c>
      <c r="AA45" s="21">
        <f t="shared" ref="AA45" si="394">$C45/(Z45+1)</f>
        <v>0</v>
      </c>
      <c r="AB45" s="22">
        <f t="shared" si="35"/>
        <v>0</v>
      </c>
      <c r="AC45" s="23">
        <f t="shared" si="67"/>
        <v>0</v>
      </c>
      <c r="AD45" s="18">
        <f t="shared" ref="AD45" si="395">$C45/(AC45+1)</f>
        <v>0</v>
      </c>
      <c r="AE45" s="19">
        <f t="shared" si="38"/>
        <v>0</v>
      </c>
      <c r="AF45" s="20">
        <f t="shared" si="69"/>
        <v>0</v>
      </c>
      <c r="AG45" s="21">
        <f t="shared" ref="AG45" si="396">$C45/(AF45+1)</f>
        <v>0</v>
      </c>
      <c r="AH45" s="22">
        <f t="shared" si="41"/>
        <v>0</v>
      </c>
      <c r="AI45" s="23">
        <f t="shared" si="71"/>
        <v>0</v>
      </c>
      <c r="AJ45" s="18">
        <f t="shared" ref="AJ45" si="397">$C45/(AI45+1)</f>
        <v>0</v>
      </c>
      <c r="AK45" s="19">
        <f t="shared" si="44"/>
        <v>0</v>
      </c>
      <c r="AL45" s="20">
        <f t="shared" si="73"/>
        <v>0</v>
      </c>
      <c r="AM45" s="12">
        <f t="shared" si="323"/>
        <v>0</v>
      </c>
      <c r="AN45" s="11">
        <f t="shared" si="324"/>
        <v>0</v>
      </c>
      <c r="AO45" s="88">
        <f t="shared" si="74"/>
        <v>0</v>
      </c>
      <c r="AP45" s="13">
        <f t="shared" si="325"/>
        <v>0</v>
      </c>
      <c r="AQ45" s="131"/>
      <c r="AR45" s="131"/>
      <c r="AS45" s="131"/>
      <c r="AT45" s="131"/>
      <c r="AU45" s="131"/>
      <c r="AV45" s="131"/>
      <c r="AW45" s="131"/>
      <c r="AX45" s="131"/>
      <c r="AY45" s="131"/>
    </row>
    <row r="46" spans="1:96" s="97" customFormat="1" ht="12.6" customHeight="1" thickBot="1" x14ac:dyDescent="0.25">
      <c r="A46" s="14">
        <v>43</v>
      </c>
      <c r="B46" s="15">
        <f>HLOOKUP($A46,DataOdafim!$1:$1048576,2,FALSE)</f>
        <v>0</v>
      </c>
      <c r="C46" s="16">
        <f>HLOOKUP($A46,DataOdafim!$1:$1048576,3,FALSE)</f>
        <v>0</v>
      </c>
      <c r="D46" s="16">
        <f>HLOOKUP($A46,DataOdafim_2!$1:$1048576,3,FALSE)</f>
        <v>0</v>
      </c>
      <c r="E46" s="17">
        <f>INT(C46/Data!$O$12)</f>
        <v>0</v>
      </c>
      <c r="F46" s="18">
        <f t="shared" si="49"/>
        <v>0</v>
      </c>
      <c r="G46" s="19">
        <f t="shared" si="50"/>
        <v>0</v>
      </c>
      <c r="H46" s="20">
        <f t="shared" si="51"/>
        <v>0</v>
      </c>
      <c r="I46" s="21">
        <f t="shared" si="52"/>
        <v>0</v>
      </c>
      <c r="J46" s="22">
        <f t="shared" si="53"/>
        <v>0</v>
      </c>
      <c r="K46" s="23">
        <f t="shared" si="54"/>
        <v>0</v>
      </c>
      <c r="L46" s="18">
        <f t="shared" si="55"/>
        <v>0</v>
      </c>
      <c r="M46" s="19">
        <f t="shared" si="56"/>
        <v>0</v>
      </c>
      <c r="N46" s="20">
        <f t="shared" si="57"/>
        <v>0</v>
      </c>
      <c r="O46" s="21">
        <f t="shared" ref="O46" si="398">$C46/(N46+1)</f>
        <v>0</v>
      </c>
      <c r="P46" s="22">
        <f t="shared" si="23"/>
        <v>0</v>
      </c>
      <c r="Q46" s="23">
        <f t="shared" si="59"/>
        <v>0</v>
      </c>
      <c r="R46" s="18">
        <f t="shared" ref="R46" si="399">$C46/(Q46+1)</f>
        <v>0</v>
      </c>
      <c r="S46" s="19">
        <f t="shared" si="26"/>
        <v>0</v>
      </c>
      <c r="T46" s="20">
        <f t="shared" si="61"/>
        <v>0</v>
      </c>
      <c r="U46" s="21">
        <f t="shared" ref="U46" si="400">$C46/(T46+1)</f>
        <v>0</v>
      </c>
      <c r="V46" s="22">
        <f t="shared" si="29"/>
        <v>0</v>
      </c>
      <c r="W46" s="23">
        <f t="shared" si="63"/>
        <v>0</v>
      </c>
      <c r="X46" s="18">
        <f t="shared" ref="X46" si="401">$C46/(W46+1)</f>
        <v>0</v>
      </c>
      <c r="Y46" s="19">
        <f t="shared" si="32"/>
        <v>0</v>
      </c>
      <c r="Z46" s="20">
        <f t="shared" si="65"/>
        <v>0</v>
      </c>
      <c r="AA46" s="21">
        <f t="shared" ref="AA46" si="402">$C46/(Z46+1)</f>
        <v>0</v>
      </c>
      <c r="AB46" s="22">
        <f t="shared" si="35"/>
        <v>0</v>
      </c>
      <c r="AC46" s="23">
        <f t="shared" si="67"/>
        <v>0</v>
      </c>
      <c r="AD46" s="18">
        <f t="shared" ref="AD46" si="403">$C46/(AC46+1)</f>
        <v>0</v>
      </c>
      <c r="AE46" s="19">
        <f t="shared" si="38"/>
        <v>0</v>
      </c>
      <c r="AF46" s="20">
        <f t="shared" si="69"/>
        <v>0</v>
      </c>
      <c r="AG46" s="21">
        <f t="shared" ref="AG46" si="404">$C46/(AF46+1)</f>
        <v>0</v>
      </c>
      <c r="AH46" s="22">
        <f t="shared" si="41"/>
        <v>0</v>
      </c>
      <c r="AI46" s="23">
        <f t="shared" si="71"/>
        <v>0</v>
      </c>
      <c r="AJ46" s="18">
        <f t="shared" ref="AJ46" si="405">$C46/(AI46+1)</f>
        <v>0</v>
      </c>
      <c r="AK46" s="19">
        <f t="shared" si="44"/>
        <v>0</v>
      </c>
      <c r="AL46" s="20">
        <f t="shared" si="73"/>
        <v>0</v>
      </c>
      <c r="AM46" s="12">
        <f t="shared" si="323"/>
        <v>0</v>
      </c>
      <c r="AN46" s="11">
        <f t="shared" si="324"/>
        <v>0</v>
      </c>
      <c r="AO46" s="88">
        <f t="shared" si="74"/>
        <v>0</v>
      </c>
      <c r="AP46" s="13">
        <f t="shared" si="325"/>
        <v>0</v>
      </c>
      <c r="AQ46" s="131"/>
      <c r="AR46" s="131"/>
      <c r="AS46" s="131"/>
      <c r="AT46" s="131"/>
      <c r="AU46" s="131"/>
      <c r="AV46" s="131"/>
      <c r="AW46" s="131"/>
      <c r="AX46" s="131"/>
      <c r="AY46" s="131"/>
    </row>
    <row r="47" spans="1:96" s="97" customFormat="1" ht="12.6" customHeight="1" thickBot="1" x14ac:dyDescent="0.25">
      <c r="A47" s="24">
        <v>44</v>
      </c>
      <c r="B47" s="15">
        <f>HLOOKUP($A47,DataOdafim!$1:$1048576,2,FALSE)</f>
        <v>0</v>
      </c>
      <c r="C47" s="16">
        <f>HLOOKUP($A47,DataOdafim!$1:$1048576,3,FALSE)</f>
        <v>0</v>
      </c>
      <c r="D47" s="16">
        <f>HLOOKUP($A47,DataOdafim_2!$1:$1048576,3,FALSE)</f>
        <v>0</v>
      </c>
      <c r="E47" s="17">
        <f>INT(C47/Data!$O$12)</f>
        <v>0</v>
      </c>
      <c r="F47" s="18">
        <f t="shared" si="49"/>
        <v>0</v>
      </c>
      <c r="G47" s="19">
        <f t="shared" si="50"/>
        <v>0</v>
      </c>
      <c r="H47" s="20">
        <f t="shared" si="51"/>
        <v>0</v>
      </c>
      <c r="I47" s="21">
        <f t="shared" si="52"/>
        <v>0</v>
      </c>
      <c r="J47" s="22">
        <f t="shared" si="53"/>
        <v>0</v>
      </c>
      <c r="K47" s="23">
        <f t="shared" si="54"/>
        <v>0</v>
      </c>
      <c r="L47" s="18">
        <f t="shared" si="55"/>
        <v>0</v>
      </c>
      <c r="M47" s="19">
        <f t="shared" si="56"/>
        <v>0</v>
      </c>
      <c r="N47" s="20">
        <f t="shared" si="57"/>
        <v>0</v>
      </c>
      <c r="O47" s="21">
        <f t="shared" ref="O47" si="406">$C47/(N47+1)</f>
        <v>0</v>
      </c>
      <c r="P47" s="22">
        <f t="shared" si="23"/>
        <v>0</v>
      </c>
      <c r="Q47" s="23">
        <f t="shared" si="59"/>
        <v>0</v>
      </c>
      <c r="R47" s="18">
        <f t="shared" ref="R47" si="407">$C47/(Q47+1)</f>
        <v>0</v>
      </c>
      <c r="S47" s="19">
        <f t="shared" si="26"/>
        <v>0</v>
      </c>
      <c r="T47" s="20">
        <f t="shared" si="61"/>
        <v>0</v>
      </c>
      <c r="U47" s="21">
        <f t="shared" ref="U47" si="408">$C47/(T47+1)</f>
        <v>0</v>
      </c>
      <c r="V47" s="22">
        <f t="shared" si="29"/>
        <v>0</v>
      </c>
      <c r="W47" s="23">
        <f t="shared" si="63"/>
        <v>0</v>
      </c>
      <c r="X47" s="18">
        <f t="shared" ref="X47" si="409">$C47/(W47+1)</f>
        <v>0</v>
      </c>
      <c r="Y47" s="19">
        <f t="shared" si="32"/>
        <v>0</v>
      </c>
      <c r="Z47" s="20">
        <f t="shared" si="65"/>
        <v>0</v>
      </c>
      <c r="AA47" s="21">
        <f t="shared" ref="AA47" si="410">$C47/(Z47+1)</f>
        <v>0</v>
      </c>
      <c r="AB47" s="22">
        <f t="shared" si="35"/>
        <v>0</v>
      </c>
      <c r="AC47" s="23">
        <f t="shared" si="67"/>
        <v>0</v>
      </c>
      <c r="AD47" s="18">
        <f t="shared" ref="AD47" si="411">$C47/(AC47+1)</f>
        <v>0</v>
      </c>
      <c r="AE47" s="19">
        <f t="shared" si="38"/>
        <v>0</v>
      </c>
      <c r="AF47" s="20">
        <f t="shared" si="69"/>
        <v>0</v>
      </c>
      <c r="AG47" s="21">
        <f t="shared" ref="AG47" si="412">$C47/(AF47+1)</f>
        <v>0</v>
      </c>
      <c r="AH47" s="22">
        <f t="shared" si="41"/>
        <v>0</v>
      </c>
      <c r="AI47" s="23">
        <f t="shared" si="71"/>
        <v>0</v>
      </c>
      <c r="AJ47" s="18">
        <f t="shared" ref="AJ47" si="413">$C47/(AI47+1)</f>
        <v>0</v>
      </c>
      <c r="AK47" s="19">
        <f t="shared" si="44"/>
        <v>0</v>
      </c>
      <c r="AL47" s="20">
        <f t="shared" si="73"/>
        <v>0</v>
      </c>
      <c r="AM47" s="12">
        <f t="shared" si="323"/>
        <v>0</v>
      </c>
      <c r="AN47" s="11">
        <f t="shared" si="324"/>
        <v>0</v>
      </c>
      <c r="AO47" s="88">
        <f t="shared" si="74"/>
        <v>0</v>
      </c>
      <c r="AP47" s="13">
        <f t="shared" si="325"/>
        <v>0</v>
      </c>
      <c r="AQ47" s="131"/>
      <c r="AR47" s="131"/>
      <c r="AS47" s="131"/>
      <c r="AT47" s="131"/>
      <c r="AU47" s="131"/>
      <c r="AV47" s="131"/>
      <c r="AW47" s="131"/>
      <c r="AX47" s="131"/>
      <c r="AY47" s="131"/>
    </row>
    <row r="48" spans="1:96" s="97" customFormat="1" ht="12.6" customHeight="1" thickBot="1" x14ac:dyDescent="0.25">
      <c r="A48" s="14">
        <v>45</v>
      </c>
      <c r="B48" s="15">
        <f>HLOOKUP($A48,DataOdafim!$1:$1048576,2,FALSE)</f>
        <v>0</v>
      </c>
      <c r="C48" s="16">
        <f>HLOOKUP($A48,DataOdafim!$1:$1048576,3,FALSE)</f>
        <v>0</v>
      </c>
      <c r="D48" s="16">
        <f>HLOOKUP($A48,DataOdafim_2!$1:$1048576,3,FALSE)</f>
        <v>0</v>
      </c>
      <c r="E48" s="17">
        <f>INT(C48/Data!$O$12)</f>
        <v>0</v>
      </c>
      <c r="F48" s="18">
        <f t="shared" si="49"/>
        <v>0</v>
      </c>
      <c r="G48" s="19">
        <f t="shared" si="50"/>
        <v>0</v>
      </c>
      <c r="H48" s="20">
        <f t="shared" si="51"/>
        <v>0</v>
      </c>
      <c r="I48" s="21">
        <f t="shared" si="52"/>
        <v>0</v>
      </c>
      <c r="J48" s="22">
        <f t="shared" si="53"/>
        <v>0</v>
      </c>
      <c r="K48" s="23">
        <f t="shared" si="54"/>
        <v>0</v>
      </c>
      <c r="L48" s="18">
        <f t="shared" si="55"/>
        <v>0</v>
      </c>
      <c r="M48" s="19">
        <f t="shared" si="56"/>
        <v>0</v>
      </c>
      <c r="N48" s="20">
        <f t="shared" si="57"/>
        <v>0</v>
      </c>
      <c r="O48" s="21">
        <f t="shared" ref="O48" si="414">$C48/(N48+1)</f>
        <v>0</v>
      </c>
      <c r="P48" s="22">
        <f t="shared" si="23"/>
        <v>0</v>
      </c>
      <c r="Q48" s="23">
        <f t="shared" si="59"/>
        <v>0</v>
      </c>
      <c r="R48" s="18">
        <f t="shared" ref="R48" si="415">$C48/(Q48+1)</f>
        <v>0</v>
      </c>
      <c r="S48" s="19">
        <f t="shared" si="26"/>
        <v>0</v>
      </c>
      <c r="T48" s="20">
        <f t="shared" si="61"/>
        <v>0</v>
      </c>
      <c r="U48" s="21">
        <f t="shared" ref="U48" si="416">$C48/(T48+1)</f>
        <v>0</v>
      </c>
      <c r="V48" s="22">
        <f t="shared" si="29"/>
        <v>0</v>
      </c>
      <c r="W48" s="23">
        <f t="shared" si="63"/>
        <v>0</v>
      </c>
      <c r="X48" s="18">
        <f t="shared" ref="X48" si="417">$C48/(W48+1)</f>
        <v>0</v>
      </c>
      <c r="Y48" s="19">
        <f t="shared" si="32"/>
        <v>0</v>
      </c>
      <c r="Z48" s="20">
        <f t="shared" si="65"/>
        <v>0</v>
      </c>
      <c r="AA48" s="21">
        <f t="shared" ref="AA48" si="418">$C48/(Z48+1)</f>
        <v>0</v>
      </c>
      <c r="AB48" s="22">
        <f t="shared" si="35"/>
        <v>0</v>
      </c>
      <c r="AC48" s="23">
        <f t="shared" si="67"/>
        <v>0</v>
      </c>
      <c r="AD48" s="18">
        <f t="shared" ref="AD48" si="419">$C48/(AC48+1)</f>
        <v>0</v>
      </c>
      <c r="AE48" s="19">
        <f t="shared" si="38"/>
        <v>0</v>
      </c>
      <c r="AF48" s="20">
        <f t="shared" si="69"/>
        <v>0</v>
      </c>
      <c r="AG48" s="21">
        <f t="shared" ref="AG48" si="420">$C48/(AF48+1)</f>
        <v>0</v>
      </c>
      <c r="AH48" s="22">
        <f t="shared" si="41"/>
        <v>0</v>
      </c>
      <c r="AI48" s="23">
        <f t="shared" si="71"/>
        <v>0</v>
      </c>
      <c r="AJ48" s="18">
        <f t="shared" ref="AJ48" si="421">$C48/(AI48+1)</f>
        <v>0</v>
      </c>
      <c r="AK48" s="19">
        <f t="shared" si="44"/>
        <v>0</v>
      </c>
      <c r="AL48" s="20">
        <f t="shared" si="73"/>
        <v>0</v>
      </c>
      <c r="AM48" s="12">
        <f t="shared" si="323"/>
        <v>0</v>
      </c>
      <c r="AN48" s="11">
        <f t="shared" si="324"/>
        <v>0</v>
      </c>
      <c r="AO48" s="88">
        <f t="shared" si="74"/>
        <v>0</v>
      </c>
      <c r="AP48" s="13">
        <f t="shared" si="325"/>
        <v>0</v>
      </c>
      <c r="AQ48" s="131"/>
      <c r="AR48" s="131"/>
      <c r="AS48" s="131"/>
      <c r="AT48" s="131"/>
      <c r="AU48" s="131"/>
      <c r="AV48" s="131"/>
      <c r="AW48" s="131"/>
      <c r="AX48" s="131"/>
      <c r="AY48" s="131"/>
    </row>
    <row r="49" spans="1:51" s="97" customFormat="1" ht="12.6" customHeight="1" thickBot="1" x14ac:dyDescent="0.25">
      <c r="A49" s="24">
        <v>46</v>
      </c>
      <c r="B49" s="15">
        <f>HLOOKUP($A49,DataOdafim!$1:$1048576,2,FALSE)</f>
        <v>0</v>
      </c>
      <c r="C49" s="16">
        <f>HLOOKUP($A49,DataOdafim!$1:$1048576,3,FALSE)</f>
        <v>0</v>
      </c>
      <c r="D49" s="16">
        <f>HLOOKUP($A49,DataOdafim_2!$1:$1048576,3,FALSE)</f>
        <v>0</v>
      </c>
      <c r="E49" s="17">
        <f>INT(C49/Data!$O$12)</f>
        <v>0</v>
      </c>
      <c r="F49" s="18">
        <f t="shared" si="49"/>
        <v>0</v>
      </c>
      <c r="G49" s="19">
        <f t="shared" si="50"/>
        <v>0</v>
      </c>
      <c r="H49" s="20">
        <f t="shared" si="51"/>
        <v>0</v>
      </c>
      <c r="I49" s="21">
        <f t="shared" si="52"/>
        <v>0</v>
      </c>
      <c r="J49" s="22">
        <f t="shared" si="53"/>
        <v>0</v>
      </c>
      <c r="K49" s="23">
        <f t="shared" si="54"/>
        <v>0</v>
      </c>
      <c r="L49" s="18">
        <f t="shared" si="55"/>
        <v>0</v>
      </c>
      <c r="M49" s="19">
        <f t="shared" si="56"/>
        <v>0</v>
      </c>
      <c r="N49" s="20">
        <f t="shared" si="57"/>
        <v>0</v>
      </c>
      <c r="O49" s="21">
        <f t="shared" ref="O49" si="422">$C49/(N49+1)</f>
        <v>0</v>
      </c>
      <c r="P49" s="22">
        <f t="shared" si="23"/>
        <v>0</v>
      </c>
      <c r="Q49" s="23">
        <f t="shared" si="59"/>
        <v>0</v>
      </c>
      <c r="R49" s="18">
        <f t="shared" ref="R49" si="423">$C49/(Q49+1)</f>
        <v>0</v>
      </c>
      <c r="S49" s="19">
        <f t="shared" si="26"/>
        <v>0</v>
      </c>
      <c r="T49" s="20">
        <f t="shared" si="61"/>
        <v>0</v>
      </c>
      <c r="U49" s="21">
        <f t="shared" ref="U49" si="424">$C49/(T49+1)</f>
        <v>0</v>
      </c>
      <c r="V49" s="22">
        <f t="shared" si="29"/>
        <v>0</v>
      </c>
      <c r="W49" s="23">
        <f t="shared" si="63"/>
        <v>0</v>
      </c>
      <c r="X49" s="18">
        <f t="shared" ref="X49" si="425">$C49/(W49+1)</f>
        <v>0</v>
      </c>
      <c r="Y49" s="19">
        <f t="shared" si="32"/>
        <v>0</v>
      </c>
      <c r="Z49" s="20">
        <f t="shared" si="65"/>
        <v>0</v>
      </c>
      <c r="AA49" s="21">
        <f t="shared" ref="AA49" si="426">$C49/(Z49+1)</f>
        <v>0</v>
      </c>
      <c r="AB49" s="22">
        <f t="shared" si="35"/>
        <v>0</v>
      </c>
      <c r="AC49" s="23">
        <f t="shared" si="67"/>
        <v>0</v>
      </c>
      <c r="AD49" s="18">
        <f t="shared" ref="AD49" si="427">$C49/(AC49+1)</f>
        <v>0</v>
      </c>
      <c r="AE49" s="19">
        <f t="shared" si="38"/>
        <v>0</v>
      </c>
      <c r="AF49" s="20">
        <f t="shared" si="69"/>
        <v>0</v>
      </c>
      <c r="AG49" s="21">
        <f t="shared" ref="AG49" si="428">$C49/(AF49+1)</f>
        <v>0</v>
      </c>
      <c r="AH49" s="22">
        <f t="shared" si="41"/>
        <v>0</v>
      </c>
      <c r="AI49" s="23">
        <f t="shared" si="71"/>
        <v>0</v>
      </c>
      <c r="AJ49" s="18">
        <f t="shared" ref="AJ49" si="429">$C49/(AI49+1)</f>
        <v>0</v>
      </c>
      <c r="AK49" s="19">
        <f t="shared" si="44"/>
        <v>0</v>
      </c>
      <c r="AL49" s="20">
        <f t="shared" si="73"/>
        <v>0</v>
      </c>
      <c r="AM49" s="12">
        <f t="shared" si="323"/>
        <v>0</v>
      </c>
      <c r="AN49" s="11">
        <f t="shared" si="324"/>
        <v>0</v>
      </c>
      <c r="AO49" s="88">
        <f t="shared" si="74"/>
        <v>0</v>
      </c>
      <c r="AP49" s="13">
        <f t="shared" si="325"/>
        <v>0</v>
      </c>
      <c r="AQ49" s="131"/>
      <c r="AR49" s="131"/>
      <c r="AS49" s="131"/>
      <c r="AT49" s="131"/>
      <c r="AU49" s="131"/>
      <c r="AV49" s="131"/>
      <c r="AW49" s="131"/>
      <c r="AX49" s="131"/>
      <c r="AY49" s="131"/>
    </row>
    <row r="50" spans="1:51" s="97" customFormat="1" ht="12.6" customHeight="1" thickBot="1" x14ac:dyDescent="0.25">
      <c r="A50" s="14">
        <v>47</v>
      </c>
      <c r="B50" s="15">
        <f>HLOOKUP($A50,DataOdafim!$1:$1048576,2,FALSE)</f>
        <v>0</v>
      </c>
      <c r="C50" s="16">
        <f>HLOOKUP($A50,DataOdafim!$1:$1048576,3,FALSE)</f>
        <v>0</v>
      </c>
      <c r="D50" s="16">
        <f>HLOOKUP($A50,DataOdafim_2!$1:$1048576,3,FALSE)</f>
        <v>0</v>
      </c>
      <c r="E50" s="17">
        <f>INT(C50/Data!$O$12)</f>
        <v>0</v>
      </c>
      <c r="F50" s="18">
        <f t="shared" si="49"/>
        <v>0</v>
      </c>
      <c r="G50" s="19">
        <f t="shared" si="50"/>
        <v>0</v>
      </c>
      <c r="H50" s="20">
        <f t="shared" si="51"/>
        <v>0</v>
      </c>
      <c r="I50" s="21">
        <f t="shared" si="52"/>
        <v>0</v>
      </c>
      <c r="J50" s="22">
        <f t="shared" si="53"/>
        <v>0</v>
      </c>
      <c r="K50" s="23">
        <f t="shared" si="54"/>
        <v>0</v>
      </c>
      <c r="L50" s="18">
        <f t="shared" si="55"/>
        <v>0</v>
      </c>
      <c r="M50" s="19">
        <f t="shared" si="56"/>
        <v>0</v>
      </c>
      <c r="N50" s="20">
        <f t="shared" si="57"/>
        <v>0</v>
      </c>
      <c r="O50" s="21">
        <f t="shared" ref="O50" si="430">$C50/(N50+1)</f>
        <v>0</v>
      </c>
      <c r="P50" s="22">
        <f t="shared" si="23"/>
        <v>0</v>
      </c>
      <c r="Q50" s="23">
        <f t="shared" si="59"/>
        <v>0</v>
      </c>
      <c r="R50" s="18">
        <f t="shared" ref="R50" si="431">$C50/(Q50+1)</f>
        <v>0</v>
      </c>
      <c r="S50" s="19">
        <f t="shared" si="26"/>
        <v>0</v>
      </c>
      <c r="T50" s="20">
        <f t="shared" si="61"/>
        <v>0</v>
      </c>
      <c r="U50" s="21">
        <f t="shared" ref="U50" si="432">$C50/(T50+1)</f>
        <v>0</v>
      </c>
      <c r="V50" s="22">
        <f t="shared" si="29"/>
        <v>0</v>
      </c>
      <c r="W50" s="23">
        <f t="shared" si="63"/>
        <v>0</v>
      </c>
      <c r="X50" s="18">
        <f t="shared" ref="X50" si="433">$C50/(W50+1)</f>
        <v>0</v>
      </c>
      <c r="Y50" s="19">
        <f t="shared" si="32"/>
        <v>0</v>
      </c>
      <c r="Z50" s="20">
        <f t="shared" si="65"/>
        <v>0</v>
      </c>
      <c r="AA50" s="21">
        <f t="shared" ref="AA50" si="434">$C50/(Z50+1)</f>
        <v>0</v>
      </c>
      <c r="AB50" s="22">
        <f t="shared" si="35"/>
        <v>0</v>
      </c>
      <c r="AC50" s="23">
        <f t="shared" si="67"/>
        <v>0</v>
      </c>
      <c r="AD50" s="18">
        <f t="shared" ref="AD50" si="435">$C50/(AC50+1)</f>
        <v>0</v>
      </c>
      <c r="AE50" s="19">
        <f t="shared" si="38"/>
        <v>0</v>
      </c>
      <c r="AF50" s="20">
        <f t="shared" si="69"/>
        <v>0</v>
      </c>
      <c r="AG50" s="21">
        <f t="shared" ref="AG50" si="436">$C50/(AF50+1)</f>
        <v>0</v>
      </c>
      <c r="AH50" s="22">
        <f t="shared" si="41"/>
        <v>0</v>
      </c>
      <c r="AI50" s="23">
        <f t="shared" si="71"/>
        <v>0</v>
      </c>
      <c r="AJ50" s="18">
        <f t="shared" ref="AJ50" si="437">$C50/(AI50+1)</f>
        <v>0</v>
      </c>
      <c r="AK50" s="19">
        <f t="shared" si="44"/>
        <v>0</v>
      </c>
      <c r="AL50" s="20">
        <f t="shared" si="73"/>
        <v>0</v>
      </c>
      <c r="AM50" s="12">
        <f t="shared" si="323"/>
        <v>0</v>
      </c>
      <c r="AN50" s="11">
        <f t="shared" si="324"/>
        <v>0</v>
      </c>
      <c r="AO50" s="88">
        <f t="shared" si="74"/>
        <v>0</v>
      </c>
      <c r="AP50" s="13">
        <f t="shared" si="325"/>
        <v>0</v>
      </c>
      <c r="AQ50" s="131"/>
      <c r="AR50" s="131"/>
      <c r="AS50" s="131"/>
      <c r="AT50" s="131"/>
      <c r="AU50" s="131"/>
      <c r="AV50" s="131"/>
      <c r="AW50" s="131"/>
      <c r="AX50" s="131"/>
      <c r="AY50" s="131"/>
    </row>
    <row r="51" spans="1:51" s="97" customFormat="1" ht="12.6" customHeight="1" thickBot="1" x14ac:dyDescent="0.25">
      <c r="A51" s="24">
        <v>48</v>
      </c>
      <c r="B51" s="15">
        <f>HLOOKUP($A51,DataOdafim!$1:$1048576,2,FALSE)</f>
        <v>0</v>
      </c>
      <c r="C51" s="16">
        <f>HLOOKUP($A51,DataOdafim!$1:$1048576,3,FALSE)</f>
        <v>0</v>
      </c>
      <c r="D51" s="16">
        <f>HLOOKUP($A51,DataOdafim_2!$1:$1048576,3,FALSE)</f>
        <v>0</v>
      </c>
      <c r="E51" s="17">
        <f>INT(C51/Data!$O$12)</f>
        <v>0</v>
      </c>
      <c r="F51" s="18">
        <f t="shared" si="49"/>
        <v>0</v>
      </c>
      <c r="G51" s="19">
        <f t="shared" si="50"/>
        <v>0</v>
      </c>
      <c r="H51" s="20">
        <f t="shared" si="51"/>
        <v>0</v>
      </c>
      <c r="I51" s="21">
        <f t="shared" si="52"/>
        <v>0</v>
      </c>
      <c r="J51" s="22">
        <f t="shared" si="53"/>
        <v>0</v>
      </c>
      <c r="K51" s="23">
        <f t="shared" si="54"/>
        <v>0</v>
      </c>
      <c r="L51" s="18">
        <f t="shared" si="55"/>
        <v>0</v>
      </c>
      <c r="M51" s="19">
        <f t="shared" si="56"/>
        <v>0</v>
      </c>
      <c r="N51" s="20">
        <f t="shared" si="57"/>
        <v>0</v>
      </c>
      <c r="O51" s="21">
        <f t="shared" ref="O51" si="438">$C51/(N51+1)</f>
        <v>0</v>
      </c>
      <c r="P51" s="22">
        <f t="shared" si="23"/>
        <v>0</v>
      </c>
      <c r="Q51" s="23">
        <f t="shared" si="59"/>
        <v>0</v>
      </c>
      <c r="R51" s="18">
        <f t="shared" ref="R51" si="439">$C51/(Q51+1)</f>
        <v>0</v>
      </c>
      <c r="S51" s="19">
        <f t="shared" si="26"/>
        <v>0</v>
      </c>
      <c r="T51" s="20">
        <f t="shared" si="61"/>
        <v>0</v>
      </c>
      <c r="U51" s="21">
        <f t="shared" ref="U51" si="440">$C51/(T51+1)</f>
        <v>0</v>
      </c>
      <c r="V51" s="22">
        <f t="shared" si="29"/>
        <v>0</v>
      </c>
      <c r="W51" s="23">
        <f t="shared" si="63"/>
        <v>0</v>
      </c>
      <c r="X51" s="18">
        <f t="shared" ref="X51" si="441">$C51/(W51+1)</f>
        <v>0</v>
      </c>
      <c r="Y51" s="19">
        <f t="shared" si="32"/>
        <v>0</v>
      </c>
      <c r="Z51" s="20">
        <f t="shared" si="65"/>
        <v>0</v>
      </c>
      <c r="AA51" s="21">
        <f t="shared" ref="AA51" si="442">$C51/(Z51+1)</f>
        <v>0</v>
      </c>
      <c r="AB51" s="22">
        <f t="shared" si="35"/>
        <v>0</v>
      </c>
      <c r="AC51" s="23">
        <f t="shared" si="67"/>
        <v>0</v>
      </c>
      <c r="AD51" s="18">
        <f t="shared" ref="AD51" si="443">$C51/(AC51+1)</f>
        <v>0</v>
      </c>
      <c r="AE51" s="19">
        <f t="shared" si="38"/>
        <v>0</v>
      </c>
      <c r="AF51" s="20">
        <f t="shared" si="69"/>
        <v>0</v>
      </c>
      <c r="AG51" s="21">
        <f t="shared" ref="AG51" si="444">$C51/(AF51+1)</f>
        <v>0</v>
      </c>
      <c r="AH51" s="22">
        <f t="shared" si="41"/>
        <v>0</v>
      </c>
      <c r="AI51" s="23">
        <f t="shared" si="71"/>
        <v>0</v>
      </c>
      <c r="AJ51" s="18">
        <f t="shared" ref="AJ51" si="445">$C51/(AI51+1)</f>
        <v>0</v>
      </c>
      <c r="AK51" s="19">
        <f t="shared" si="44"/>
        <v>0</v>
      </c>
      <c r="AL51" s="20">
        <f t="shared" si="73"/>
        <v>0</v>
      </c>
      <c r="AM51" s="12">
        <f t="shared" si="323"/>
        <v>0</v>
      </c>
      <c r="AN51" s="11">
        <f t="shared" si="324"/>
        <v>0</v>
      </c>
      <c r="AO51" s="88">
        <f t="shared" si="74"/>
        <v>0</v>
      </c>
      <c r="AP51" s="13">
        <f t="shared" si="325"/>
        <v>0</v>
      </c>
      <c r="AQ51" s="131"/>
      <c r="AR51" s="131"/>
      <c r="AS51" s="131"/>
      <c r="AT51" s="131"/>
      <c r="AU51" s="131"/>
      <c r="AV51" s="131"/>
      <c r="AW51" s="131"/>
      <c r="AX51" s="131"/>
      <c r="AY51" s="131"/>
    </row>
    <row r="52" spans="1:51" s="97" customFormat="1" ht="12.6" customHeight="1" thickBot="1" x14ac:dyDescent="0.25">
      <c r="A52" s="14">
        <v>49</v>
      </c>
      <c r="B52" s="15">
        <f>HLOOKUP($A52,DataOdafim!$1:$1048576,2,FALSE)</f>
        <v>0</v>
      </c>
      <c r="C52" s="16">
        <f>HLOOKUP($A52,DataOdafim!$1:$1048576,3,FALSE)</f>
        <v>0</v>
      </c>
      <c r="D52" s="16">
        <f>HLOOKUP($A52,DataOdafim_2!$1:$1048576,3,FALSE)</f>
        <v>0</v>
      </c>
      <c r="E52" s="17">
        <f>INT(C52/Data!$O$12)</f>
        <v>0</v>
      </c>
      <c r="F52" s="18">
        <f t="shared" si="49"/>
        <v>0</v>
      </c>
      <c r="G52" s="19">
        <f t="shared" si="50"/>
        <v>0</v>
      </c>
      <c r="H52" s="20">
        <f t="shared" si="51"/>
        <v>0</v>
      </c>
      <c r="I52" s="21">
        <f t="shared" si="52"/>
        <v>0</v>
      </c>
      <c r="J52" s="22">
        <f t="shared" si="53"/>
        <v>0</v>
      </c>
      <c r="K52" s="23">
        <f t="shared" si="54"/>
        <v>0</v>
      </c>
      <c r="L52" s="18">
        <f t="shared" si="55"/>
        <v>0</v>
      </c>
      <c r="M52" s="19">
        <f t="shared" si="56"/>
        <v>0</v>
      </c>
      <c r="N52" s="20">
        <f t="shared" si="57"/>
        <v>0</v>
      </c>
      <c r="O52" s="21">
        <f t="shared" ref="O52" si="446">$C52/(N52+1)</f>
        <v>0</v>
      </c>
      <c r="P52" s="22">
        <f t="shared" si="23"/>
        <v>0</v>
      </c>
      <c r="Q52" s="23">
        <f t="shared" si="59"/>
        <v>0</v>
      </c>
      <c r="R52" s="18">
        <f t="shared" ref="R52" si="447">$C52/(Q52+1)</f>
        <v>0</v>
      </c>
      <c r="S52" s="19">
        <f t="shared" si="26"/>
        <v>0</v>
      </c>
      <c r="T52" s="20">
        <f t="shared" si="61"/>
        <v>0</v>
      </c>
      <c r="U52" s="21">
        <f t="shared" ref="U52" si="448">$C52/(T52+1)</f>
        <v>0</v>
      </c>
      <c r="V52" s="22">
        <f t="shared" si="29"/>
        <v>0</v>
      </c>
      <c r="W52" s="23">
        <f t="shared" si="63"/>
        <v>0</v>
      </c>
      <c r="X52" s="18">
        <f t="shared" ref="X52" si="449">$C52/(W52+1)</f>
        <v>0</v>
      </c>
      <c r="Y52" s="19">
        <f t="shared" si="32"/>
        <v>0</v>
      </c>
      <c r="Z52" s="20">
        <f t="shared" si="65"/>
        <v>0</v>
      </c>
      <c r="AA52" s="21">
        <f t="shared" ref="AA52" si="450">$C52/(Z52+1)</f>
        <v>0</v>
      </c>
      <c r="AB52" s="22">
        <f t="shared" si="35"/>
        <v>0</v>
      </c>
      <c r="AC52" s="23">
        <f t="shared" si="67"/>
        <v>0</v>
      </c>
      <c r="AD52" s="18">
        <f t="shared" ref="AD52" si="451">$C52/(AC52+1)</f>
        <v>0</v>
      </c>
      <c r="AE52" s="19">
        <f t="shared" si="38"/>
        <v>0</v>
      </c>
      <c r="AF52" s="20">
        <f t="shared" si="69"/>
        <v>0</v>
      </c>
      <c r="AG52" s="21">
        <f t="shared" ref="AG52" si="452">$C52/(AF52+1)</f>
        <v>0</v>
      </c>
      <c r="AH52" s="22">
        <f t="shared" si="41"/>
        <v>0</v>
      </c>
      <c r="AI52" s="23">
        <f t="shared" si="71"/>
        <v>0</v>
      </c>
      <c r="AJ52" s="18">
        <f t="shared" ref="AJ52" si="453">$C52/(AI52+1)</f>
        <v>0</v>
      </c>
      <c r="AK52" s="19">
        <f t="shared" si="44"/>
        <v>0</v>
      </c>
      <c r="AL52" s="20">
        <f t="shared" si="73"/>
        <v>0</v>
      </c>
      <c r="AM52" s="12">
        <f t="shared" si="323"/>
        <v>0</v>
      </c>
      <c r="AN52" s="11">
        <f t="shared" si="324"/>
        <v>0</v>
      </c>
      <c r="AO52" s="88">
        <f t="shared" si="74"/>
        <v>0</v>
      </c>
      <c r="AP52" s="13">
        <f t="shared" si="325"/>
        <v>0</v>
      </c>
      <c r="AQ52" s="131"/>
      <c r="AR52" s="131"/>
      <c r="AS52" s="131"/>
      <c r="AT52" s="131"/>
      <c r="AU52" s="131"/>
      <c r="AV52" s="131"/>
      <c r="AW52" s="131"/>
      <c r="AX52" s="131"/>
      <c r="AY52" s="131"/>
    </row>
    <row r="53" spans="1:51" s="97" customFormat="1" ht="12.6" customHeight="1" thickBot="1" x14ac:dyDescent="0.25">
      <c r="A53" s="24">
        <v>50</v>
      </c>
      <c r="B53" s="15">
        <f>HLOOKUP($A53,DataOdafim!$1:$1048576,2,FALSE)</f>
        <v>0</v>
      </c>
      <c r="C53" s="16">
        <f>HLOOKUP($A53,DataOdafim!$1:$1048576,3,FALSE)</f>
        <v>0</v>
      </c>
      <c r="D53" s="16">
        <f>HLOOKUP($A53,DataOdafim_2!$1:$1048576,3,FALSE)</f>
        <v>0</v>
      </c>
      <c r="E53" s="17">
        <f>INT(C53/Data!$O$12)</f>
        <v>0</v>
      </c>
      <c r="F53" s="18">
        <f t="shared" si="49"/>
        <v>0</v>
      </c>
      <c r="G53" s="19">
        <f t="shared" si="50"/>
        <v>0</v>
      </c>
      <c r="H53" s="20">
        <f t="shared" si="51"/>
        <v>0</v>
      </c>
      <c r="I53" s="21">
        <f t="shared" si="52"/>
        <v>0</v>
      </c>
      <c r="J53" s="22">
        <f t="shared" si="53"/>
        <v>0</v>
      </c>
      <c r="K53" s="23">
        <f t="shared" si="54"/>
        <v>0</v>
      </c>
      <c r="L53" s="18">
        <f t="shared" si="55"/>
        <v>0</v>
      </c>
      <c r="M53" s="19">
        <f t="shared" si="56"/>
        <v>0</v>
      </c>
      <c r="N53" s="20">
        <f t="shared" si="57"/>
        <v>0</v>
      </c>
      <c r="O53" s="21">
        <f t="shared" ref="O53" si="454">$C53/(N53+1)</f>
        <v>0</v>
      </c>
      <c r="P53" s="22">
        <f t="shared" si="23"/>
        <v>0</v>
      </c>
      <c r="Q53" s="23">
        <f t="shared" si="59"/>
        <v>0</v>
      </c>
      <c r="R53" s="18">
        <f t="shared" ref="R53" si="455">$C53/(Q53+1)</f>
        <v>0</v>
      </c>
      <c r="S53" s="19">
        <f t="shared" si="26"/>
        <v>0</v>
      </c>
      <c r="T53" s="20">
        <f t="shared" si="61"/>
        <v>0</v>
      </c>
      <c r="U53" s="21">
        <f t="shared" ref="U53" si="456">$C53/(T53+1)</f>
        <v>0</v>
      </c>
      <c r="V53" s="22">
        <f t="shared" si="29"/>
        <v>0</v>
      </c>
      <c r="W53" s="23">
        <f t="shared" si="63"/>
        <v>0</v>
      </c>
      <c r="X53" s="18">
        <f t="shared" ref="X53" si="457">$C53/(W53+1)</f>
        <v>0</v>
      </c>
      <c r="Y53" s="19">
        <f t="shared" si="32"/>
        <v>0</v>
      </c>
      <c r="Z53" s="20">
        <f t="shared" si="65"/>
        <v>0</v>
      </c>
      <c r="AA53" s="21">
        <f t="shared" ref="AA53" si="458">$C53/(Z53+1)</f>
        <v>0</v>
      </c>
      <c r="AB53" s="22">
        <f t="shared" si="35"/>
        <v>0</v>
      </c>
      <c r="AC53" s="23">
        <f t="shared" si="67"/>
        <v>0</v>
      </c>
      <c r="AD53" s="18">
        <f t="shared" ref="AD53" si="459">$C53/(AC53+1)</f>
        <v>0</v>
      </c>
      <c r="AE53" s="19">
        <f t="shared" si="38"/>
        <v>0</v>
      </c>
      <c r="AF53" s="20">
        <f t="shared" si="69"/>
        <v>0</v>
      </c>
      <c r="AG53" s="21">
        <f t="shared" ref="AG53" si="460">$C53/(AF53+1)</f>
        <v>0</v>
      </c>
      <c r="AH53" s="22">
        <f t="shared" si="41"/>
        <v>0</v>
      </c>
      <c r="AI53" s="23">
        <f t="shared" si="71"/>
        <v>0</v>
      </c>
      <c r="AJ53" s="18">
        <f t="shared" ref="AJ53" si="461">$C53/(AI53+1)</f>
        <v>0</v>
      </c>
      <c r="AK53" s="19">
        <f t="shared" si="44"/>
        <v>0</v>
      </c>
      <c r="AL53" s="20">
        <f t="shared" si="73"/>
        <v>0</v>
      </c>
      <c r="AM53" s="12">
        <f t="shared" si="323"/>
        <v>0</v>
      </c>
      <c r="AN53" s="11">
        <f t="shared" si="324"/>
        <v>0</v>
      </c>
      <c r="AO53" s="88">
        <f t="shared" si="74"/>
        <v>0</v>
      </c>
      <c r="AP53" s="13">
        <f t="shared" si="325"/>
        <v>0</v>
      </c>
      <c r="AQ53" s="131"/>
      <c r="AR53" s="131"/>
      <c r="AS53" s="131"/>
      <c r="AT53" s="131"/>
      <c r="AU53" s="131"/>
      <c r="AV53" s="131"/>
      <c r="AW53" s="131"/>
      <c r="AX53" s="131"/>
      <c r="AY53" s="131"/>
    </row>
    <row r="54" spans="1:51" s="97" customFormat="1" ht="12.6" customHeight="1" thickBot="1" x14ac:dyDescent="0.25">
      <c r="A54" s="14">
        <v>51</v>
      </c>
      <c r="B54" s="15">
        <f>HLOOKUP($A54,DataOdafim!$1:$1048576,2,FALSE)</f>
        <v>0</v>
      </c>
      <c r="C54" s="16">
        <f>HLOOKUP($A54,DataOdafim!$1:$1048576,3,FALSE)</f>
        <v>0</v>
      </c>
      <c r="D54" s="16">
        <f>HLOOKUP($A54,DataOdafim_2!$1:$1048576,3,FALSE)</f>
        <v>0</v>
      </c>
      <c r="E54" s="17">
        <f>INT(C54/Data!$O$12)</f>
        <v>0</v>
      </c>
      <c r="F54" s="18">
        <f t="shared" si="49"/>
        <v>0</v>
      </c>
      <c r="G54" s="19">
        <f t="shared" si="50"/>
        <v>0</v>
      </c>
      <c r="H54" s="20">
        <f t="shared" si="51"/>
        <v>0</v>
      </c>
      <c r="I54" s="21">
        <f t="shared" si="52"/>
        <v>0</v>
      </c>
      <c r="J54" s="22">
        <f t="shared" si="53"/>
        <v>0</v>
      </c>
      <c r="K54" s="23">
        <f t="shared" si="54"/>
        <v>0</v>
      </c>
      <c r="L54" s="18">
        <f t="shared" si="55"/>
        <v>0</v>
      </c>
      <c r="M54" s="19">
        <f t="shared" si="56"/>
        <v>0</v>
      </c>
      <c r="N54" s="20">
        <f t="shared" si="57"/>
        <v>0</v>
      </c>
      <c r="O54" s="21">
        <f t="shared" ref="O54" si="462">$C54/(N54+1)</f>
        <v>0</v>
      </c>
      <c r="P54" s="22">
        <f t="shared" si="23"/>
        <v>0</v>
      </c>
      <c r="Q54" s="23">
        <f t="shared" si="59"/>
        <v>0</v>
      </c>
      <c r="R54" s="18">
        <f t="shared" ref="R54" si="463">$C54/(Q54+1)</f>
        <v>0</v>
      </c>
      <c r="S54" s="19">
        <f t="shared" si="26"/>
        <v>0</v>
      </c>
      <c r="T54" s="20">
        <f t="shared" si="61"/>
        <v>0</v>
      </c>
      <c r="U54" s="21">
        <f t="shared" ref="U54" si="464">$C54/(T54+1)</f>
        <v>0</v>
      </c>
      <c r="V54" s="22">
        <f t="shared" si="29"/>
        <v>0</v>
      </c>
      <c r="W54" s="23">
        <f t="shared" si="63"/>
        <v>0</v>
      </c>
      <c r="X54" s="18">
        <f t="shared" ref="X54" si="465">$C54/(W54+1)</f>
        <v>0</v>
      </c>
      <c r="Y54" s="19">
        <f t="shared" si="32"/>
        <v>0</v>
      </c>
      <c r="Z54" s="20">
        <f t="shared" si="65"/>
        <v>0</v>
      </c>
      <c r="AA54" s="21">
        <f t="shared" ref="AA54" si="466">$C54/(Z54+1)</f>
        <v>0</v>
      </c>
      <c r="AB54" s="22">
        <f t="shared" si="35"/>
        <v>0</v>
      </c>
      <c r="AC54" s="23">
        <f t="shared" si="67"/>
        <v>0</v>
      </c>
      <c r="AD54" s="18">
        <f t="shared" ref="AD54" si="467">$C54/(AC54+1)</f>
        <v>0</v>
      </c>
      <c r="AE54" s="19">
        <f t="shared" si="38"/>
        <v>0</v>
      </c>
      <c r="AF54" s="20">
        <f t="shared" si="69"/>
        <v>0</v>
      </c>
      <c r="AG54" s="21">
        <f t="shared" ref="AG54" si="468">$C54/(AF54+1)</f>
        <v>0</v>
      </c>
      <c r="AH54" s="22">
        <f t="shared" si="41"/>
        <v>0</v>
      </c>
      <c r="AI54" s="23">
        <f t="shared" si="71"/>
        <v>0</v>
      </c>
      <c r="AJ54" s="18">
        <f t="shared" ref="AJ54" si="469">$C54/(AI54+1)</f>
        <v>0</v>
      </c>
      <c r="AK54" s="19">
        <f t="shared" si="44"/>
        <v>0</v>
      </c>
      <c r="AL54" s="20">
        <f t="shared" si="73"/>
        <v>0</v>
      </c>
      <c r="AM54" s="12">
        <f t="shared" si="323"/>
        <v>0</v>
      </c>
      <c r="AN54" s="11">
        <f t="shared" si="324"/>
        <v>0</v>
      </c>
      <c r="AO54" s="88">
        <f t="shared" si="74"/>
        <v>0</v>
      </c>
      <c r="AP54" s="13">
        <f t="shared" si="325"/>
        <v>0</v>
      </c>
      <c r="AQ54" s="131"/>
      <c r="AR54" s="131"/>
      <c r="AS54" s="131"/>
      <c r="AT54" s="131"/>
      <c r="AU54" s="131"/>
      <c r="AV54" s="131"/>
      <c r="AW54" s="131"/>
      <c r="AX54" s="131"/>
      <c r="AY54" s="131"/>
    </row>
    <row r="55" spans="1:51" s="97" customFormat="1" ht="12.6" customHeight="1" thickBot="1" x14ac:dyDescent="0.25">
      <c r="A55" s="24">
        <v>52</v>
      </c>
      <c r="B55" s="15">
        <f>HLOOKUP($A55,DataOdafim!$1:$1048576,2,FALSE)</f>
        <v>0</v>
      </c>
      <c r="C55" s="16">
        <f>HLOOKUP($A55,DataOdafim!$1:$1048576,3,FALSE)</f>
        <v>0</v>
      </c>
      <c r="D55" s="16">
        <f>HLOOKUP($A55,DataOdafim_2!$1:$1048576,3,FALSE)</f>
        <v>0</v>
      </c>
      <c r="E55" s="17">
        <f>INT(C55/Data!$O$12)</f>
        <v>0</v>
      </c>
      <c r="F55" s="18">
        <f t="shared" si="49"/>
        <v>0</v>
      </c>
      <c r="G55" s="19">
        <f t="shared" si="50"/>
        <v>0</v>
      </c>
      <c r="H55" s="20">
        <f t="shared" si="51"/>
        <v>0</v>
      </c>
      <c r="I55" s="21">
        <f t="shared" si="52"/>
        <v>0</v>
      </c>
      <c r="J55" s="22">
        <f t="shared" si="53"/>
        <v>0</v>
      </c>
      <c r="K55" s="23">
        <f t="shared" si="54"/>
        <v>0</v>
      </c>
      <c r="L55" s="18">
        <f t="shared" si="55"/>
        <v>0</v>
      </c>
      <c r="M55" s="19">
        <f t="shared" si="56"/>
        <v>0</v>
      </c>
      <c r="N55" s="20">
        <f t="shared" si="57"/>
        <v>0</v>
      </c>
      <c r="O55" s="21">
        <f t="shared" ref="O55" si="470">$C55/(N55+1)</f>
        <v>0</v>
      </c>
      <c r="P55" s="22">
        <f t="shared" si="23"/>
        <v>0</v>
      </c>
      <c r="Q55" s="23">
        <f t="shared" si="59"/>
        <v>0</v>
      </c>
      <c r="R55" s="18">
        <f t="shared" ref="R55" si="471">$C55/(Q55+1)</f>
        <v>0</v>
      </c>
      <c r="S55" s="19">
        <f t="shared" si="26"/>
        <v>0</v>
      </c>
      <c r="T55" s="20">
        <f t="shared" si="61"/>
        <v>0</v>
      </c>
      <c r="U55" s="21">
        <f t="shared" ref="U55" si="472">$C55/(T55+1)</f>
        <v>0</v>
      </c>
      <c r="V55" s="22">
        <f t="shared" si="29"/>
        <v>0</v>
      </c>
      <c r="W55" s="23">
        <f t="shared" si="63"/>
        <v>0</v>
      </c>
      <c r="X55" s="18">
        <f t="shared" ref="X55" si="473">$C55/(W55+1)</f>
        <v>0</v>
      </c>
      <c r="Y55" s="19">
        <f t="shared" si="32"/>
        <v>0</v>
      </c>
      <c r="Z55" s="20">
        <f t="shared" si="65"/>
        <v>0</v>
      </c>
      <c r="AA55" s="21">
        <f t="shared" ref="AA55" si="474">$C55/(Z55+1)</f>
        <v>0</v>
      </c>
      <c r="AB55" s="22">
        <f t="shared" si="35"/>
        <v>0</v>
      </c>
      <c r="AC55" s="23">
        <f t="shared" si="67"/>
        <v>0</v>
      </c>
      <c r="AD55" s="18">
        <f t="shared" ref="AD55" si="475">$C55/(AC55+1)</f>
        <v>0</v>
      </c>
      <c r="AE55" s="19">
        <f t="shared" si="38"/>
        <v>0</v>
      </c>
      <c r="AF55" s="20">
        <f t="shared" si="69"/>
        <v>0</v>
      </c>
      <c r="AG55" s="21">
        <f t="shared" ref="AG55" si="476">$C55/(AF55+1)</f>
        <v>0</v>
      </c>
      <c r="AH55" s="22">
        <f t="shared" si="41"/>
        <v>0</v>
      </c>
      <c r="AI55" s="23">
        <f t="shared" si="71"/>
        <v>0</v>
      </c>
      <c r="AJ55" s="18">
        <f t="shared" ref="AJ55" si="477">$C55/(AI55+1)</f>
        <v>0</v>
      </c>
      <c r="AK55" s="19">
        <f t="shared" si="44"/>
        <v>0</v>
      </c>
      <c r="AL55" s="20">
        <f t="shared" si="73"/>
        <v>0</v>
      </c>
      <c r="AM55" s="12">
        <f t="shared" si="323"/>
        <v>0</v>
      </c>
      <c r="AN55" s="11">
        <f t="shared" si="324"/>
        <v>0</v>
      </c>
      <c r="AO55" s="88">
        <f t="shared" si="74"/>
        <v>0</v>
      </c>
      <c r="AP55" s="13">
        <f t="shared" si="325"/>
        <v>0</v>
      </c>
      <c r="AQ55" s="131"/>
      <c r="AR55" s="131"/>
      <c r="AS55" s="131"/>
      <c r="AT55" s="131"/>
      <c r="AU55" s="131"/>
      <c r="AV55" s="131"/>
      <c r="AW55" s="131"/>
      <c r="AX55" s="131"/>
      <c r="AY55" s="131"/>
    </row>
    <row r="56" spans="1:51" s="97" customFormat="1" ht="12.6" customHeight="1" thickBot="1" x14ac:dyDescent="0.25">
      <c r="A56" s="14">
        <v>53</v>
      </c>
      <c r="B56" s="15">
        <f>HLOOKUP($A56,DataOdafim!$1:$1048576,2,FALSE)</f>
        <v>0</v>
      </c>
      <c r="C56" s="16">
        <f>HLOOKUP($A56,DataOdafim!$1:$1048576,3,FALSE)</f>
        <v>0</v>
      </c>
      <c r="D56" s="16">
        <f>HLOOKUP($A56,DataOdafim_2!$1:$1048576,3,FALSE)</f>
        <v>0</v>
      </c>
      <c r="E56" s="17">
        <f>INT(C56/Data!$O$12)</f>
        <v>0</v>
      </c>
      <c r="F56" s="18">
        <f t="shared" si="49"/>
        <v>0</v>
      </c>
      <c r="G56" s="19">
        <f t="shared" si="50"/>
        <v>0</v>
      </c>
      <c r="H56" s="20">
        <f t="shared" si="51"/>
        <v>0</v>
      </c>
      <c r="I56" s="21">
        <f t="shared" si="52"/>
        <v>0</v>
      </c>
      <c r="J56" s="22">
        <f t="shared" si="53"/>
        <v>0</v>
      </c>
      <c r="K56" s="23">
        <f t="shared" si="54"/>
        <v>0</v>
      </c>
      <c r="L56" s="18">
        <f t="shared" si="55"/>
        <v>0</v>
      </c>
      <c r="M56" s="19">
        <f t="shared" si="56"/>
        <v>0</v>
      </c>
      <c r="N56" s="20">
        <f t="shared" si="57"/>
        <v>0</v>
      </c>
      <c r="O56" s="21">
        <f t="shared" ref="O56" si="478">$C56/(N56+1)</f>
        <v>0</v>
      </c>
      <c r="P56" s="22">
        <f t="shared" si="23"/>
        <v>0</v>
      </c>
      <c r="Q56" s="23">
        <f t="shared" si="59"/>
        <v>0</v>
      </c>
      <c r="R56" s="18">
        <f t="shared" ref="R56" si="479">$C56/(Q56+1)</f>
        <v>0</v>
      </c>
      <c r="S56" s="19">
        <f t="shared" si="26"/>
        <v>0</v>
      </c>
      <c r="T56" s="20">
        <f t="shared" si="61"/>
        <v>0</v>
      </c>
      <c r="U56" s="21">
        <f t="shared" ref="U56" si="480">$C56/(T56+1)</f>
        <v>0</v>
      </c>
      <c r="V56" s="22">
        <f t="shared" si="29"/>
        <v>0</v>
      </c>
      <c r="W56" s="23">
        <f t="shared" si="63"/>
        <v>0</v>
      </c>
      <c r="X56" s="18">
        <f t="shared" ref="X56" si="481">$C56/(W56+1)</f>
        <v>0</v>
      </c>
      <c r="Y56" s="19">
        <f t="shared" si="32"/>
        <v>0</v>
      </c>
      <c r="Z56" s="20">
        <f t="shared" si="65"/>
        <v>0</v>
      </c>
      <c r="AA56" s="21">
        <f t="shared" ref="AA56" si="482">$C56/(Z56+1)</f>
        <v>0</v>
      </c>
      <c r="AB56" s="22">
        <f t="shared" si="35"/>
        <v>0</v>
      </c>
      <c r="AC56" s="23">
        <f t="shared" si="67"/>
        <v>0</v>
      </c>
      <c r="AD56" s="18">
        <f t="shared" ref="AD56" si="483">$C56/(AC56+1)</f>
        <v>0</v>
      </c>
      <c r="AE56" s="19">
        <f t="shared" si="38"/>
        <v>0</v>
      </c>
      <c r="AF56" s="20">
        <f t="shared" si="69"/>
        <v>0</v>
      </c>
      <c r="AG56" s="21">
        <f t="shared" ref="AG56" si="484">$C56/(AF56+1)</f>
        <v>0</v>
      </c>
      <c r="AH56" s="22">
        <f t="shared" si="41"/>
        <v>0</v>
      </c>
      <c r="AI56" s="23">
        <f t="shared" si="71"/>
        <v>0</v>
      </c>
      <c r="AJ56" s="18">
        <f t="shared" ref="AJ56" si="485">$C56/(AI56+1)</f>
        <v>0</v>
      </c>
      <c r="AK56" s="19">
        <f t="shared" si="44"/>
        <v>0</v>
      </c>
      <c r="AL56" s="20">
        <f t="shared" si="73"/>
        <v>0</v>
      </c>
      <c r="AM56" s="12">
        <f t="shared" si="323"/>
        <v>0</v>
      </c>
      <c r="AN56" s="11">
        <f t="shared" si="324"/>
        <v>0</v>
      </c>
      <c r="AO56" s="88">
        <f t="shared" si="74"/>
        <v>0</v>
      </c>
      <c r="AP56" s="13">
        <f t="shared" si="325"/>
        <v>0</v>
      </c>
      <c r="AQ56" s="131"/>
      <c r="AR56" s="131"/>
      <c r="AS56" s="131"/>
      <c r="AT56" s="131"/>
      <c r="AU56" s="131"/>
      <c r="AV56" s="131"/>
      <c r="AW56" s="131"/>
      <c r="AX56" s="131"/>
      <c r="AY56" s="131"/>
    </row>
    <row r="57" spans="1:51" s="97" customFormat="1" ht="12.6" customHeight="1" thickBot="1" x14ac:dyDescent="0.25">
      <c r="A57" s="24">
        <v>54</v>
      </c>
      <c r="B57" s="15">
        <f>HLOOKUP($A57,DataOdafim!$1:$1048576,2,FALSE)</f>
        <v>0</v>
      </c>
      <c r="C57" s="16">
        <f>HLOOKUP($A57,DataOdafim!$1:$1048576,3,FALSE)</f>
        <v>0</v>
      </c>
      <c r="D57" s="16">
        <f>HLOOKUP($A57,DataOdafim_2!$1:$1048576,3,FALSE)</f>
        <v>0</v>
      </c>
      <c r="E57" s="17">
        <f>INT(C57/Data!$O$12)</f>
        <v>0</v>
      </c>
      <c r="F57" s="18">
        <f t="shared" si="49"/>
        <v>0</v>
      </c>
      <c r="G57" s="19">
        <f t="shared" si="50"/>
        <v>0</v>
      </c>
      <c r="H57" s="20">
        <f t="shared" si="51"/>
        <v>0</v>
      </c>
      <c r="I57" s="21">
        <f t="shared" si="52"/>
        <v>0</v>
      </c>
      <c r="J57" s="22">
        <f t="shared" si="53"/>
        <v>0</v>
      </c>
      <c r="K57" s="23">
        <f t="shared" si="54"/>
        <v>0</v>
      </c>
      <c r="L57" s="18">
        <f t="shared" si="55"/>
        <v>0</v>
      </c>
      <c r="M57" s="19">
        <f t="shared" si="56"/>
        <v>0</v>
      </c>
      <c r="N57" s="20">
        <f t="shared" si="57"/>
        <v>0</v>
      </c>
      <c r="O57" s="21">
        <f t="shared" ref="O57" si="486">$C57/(N57+1)</f>
        <v>0</v>
      </c>
      <c r="P57" s="22">
        <f t="shared" si="23"/>
        <v>0</v>
      </c>
      <c r="Q57" s="23">
        <f t="shared" si="59"/>
        <v>0</v>
      </c>
      <c r="R57" s="18">
        <f t="shared" ref="R57" si="487">$C57/(Q57+1)</f>
        <v>0</v>
      </c>
      <c r="S57" s="19">
        <f t="shared" si="26"/>
        <v>0</v>
      </c>
      <c r="T57" s="20">
        <f t="shared" si="61"/>
        <v>0</v>
      </c>
      <c r="U57" s="21">
        <f t="shared" ref="U57" si="488">$C57/(T57+1)</f>
        <v>0</v>
      </c>
      <c r="V57" s="22">
        <f t="shared" si="29"/>
        <v>0</v>
      </c>
      <c r="W57" s="23">
        <f t="shared" si="63"/>
        <v>0</v>
      </c>
      <c r="X57" s="18">
        <f t="shared" ref="X57" si="489">$C57/(W57+1)</f>
        <v>0</v>
      </c>
      <c r="Y57" s="19">
        <f t="shared" si="32"/>
        <v>0</v>
      </c>
      <c r="Z57" s="20">
        <f t="shared" si="65"/>
        <v>0</v>
      </c>
      <c r="AA57" s="21">
        <f t="shared" ref="AA57" si="490">$C57/(Z57+1)</f>
        <v>0</v>
      </c>
      <c r="AB57" s="22">
        <f t="shared" si="35"/>
        <v>0</v>
      </c>
      <c r="AC57" s="23">
        <f t="shared" si="67"/>
        <v>0</v>
      </c>
      <c r="AD57" s="18">
        <f t="shared" ref="AD57" si="491">$C57/(AC57+1)</f>
        <v>0</v>
      </c>
      <c r="AE57" s="19">
        <f t="shared" si="38"/>
        <v>0</v>
      </c>
      <c r="AF57" s="20">
        <f t="shared" si="69"/>
        <v>0</v>
      </c>
      <c r="AG57" s="21">
        <f t="shared" ref="AG57" si="492">$C57/(AF57+1)</f>
        <v>0</v>
      </c>
      <c r="AH57" s="22">
        <f t="shared" si="41"/>
        <v>0</v>
      </c>
      <c r="AI57" s="23">
        <f t="shared" si="71"/>
        <v>0</v>
      </c>
      <c r="AJ57" s="18">
        <f t="shared" ref="AJ57" si="493">$C57/(AI57+1)</f>
        <v>0</v>
      </c>
      <c r="AK57" s="19">
        <f t="shared" si="44"/>
        <v>0</v>
      </c>
      <c r="AL57" s="20">
        <f t="shared" si="73"/>
        <v>0</v>
      </c>
      <c r="AM57" s="12">
        <f t="shared" si="323"/>
        <v>0</v>
      </c>
      <c r="AN57" s="11">
        <f t="shared" si="324"/>
        <v>0</v>
      </c>
      <c r="AO57" s="88">
        <f t="shared" si="74"/>
        <v>0</v>
      </c>
      <c r="AP57" s="13">
        <f t="shared" si="325"/>
        <v>0</v>
      </c>
      <c r="AQ57" s="131"/>
      <c r="AR57" s="131"/>
      <c r="AS57" s="131"/>
      <c r="AT57" s="131"/>
      <c r="AU57" s="131"/>
      <c r="AV57" s="131"/>
      <c r="AW57" s="131"/>
      <c r="AX57" s="131"/>
      <c r="AY57" s="131"/>
    </row>
    <row r="58" spans="1:51" s="97" customFormat="1" ht="12.6" customHeight="1" thickBot="1" x14ac:dyDescent="0.25">
      <c r="A58" s="14">
        <v>55</v>
      </c>
      <c r="B58" s="15">
        <f>HLOOKUP($A58,DataOdafim!$1:$1048576,2,FALSE)</f>
        <v>0</v>
      </c>
      <c r="C58" s="16">
        <f>HLOOKUP($A58,DataOdafim!$1:$1048576,3,FALSE)</f>
        <v>0</v>
      </c>
      <c r="D58" s="16">
        <f>HLOOKUP($A58,DataOdafim_2!$1:$1048576,3,FALSE)</f>
        <v>0</v>
      </c>
      <c r="E58" s="17">
        <f>INT(C58/Data!$O$12)</f>
        <v>0</v>
      </c>
      <c r="F58" s="18">
        <f t="shared" si="49"/>
        <v>0</v>
      </c>
      <c r="G58" s="19">
        <f t="shared" si="50"/>
        <v>0</v>
      </c>
      <c r="H58" s="20">
        <f t="shared" si="51"/>
        <v>0</v>
      </c>
      <c r="I58" s="21">
        <f t="shared" si="52"/>
        <v>0</v>
      </c>
      <c r="J58" s="22">
        <f t="shared" si="53"/>
        <v>0</v>
      </c>
      <c r="K58" s="23">
        <f t="shared" si="54"/>
        <v>0</v>
      </c>
      <c r="L58" s="18">
        <f t="shared" si="55"/>
        <v>0</v>
      </c>
      <c r="M58" s="19">
        <f t="shared" si="56"/>
        <v>0</v>
      </c>
      <c r="N58" s="20">
        <f t="shared" si="57"/>
        <v>0</v>
      </c>
      <c r="O58" s="21">
        <f t="shared" ref="O58" si="494">$C58/(N58+1)</f>
        <v>0</v>
      </c>
      <c r="P58" s="22">
        <f t="shared" si="23"/>
        <v>0</v>
      </c>
      <c r="Q58" s="23">
        <f t="shared" si="59"/>
        <v>0</v>
      </c>
      <c r="R58" s="18">
        <f t="shared" ref="R58" si="495">$C58/(Q58+1)</f>
        <v>0</v>
      </c>
      <c r="S58" s="19">
        <f t="shared" si="26"/>
        <v>0</v>
      </c>
      <c r="T58" s="20">
        <f t="shared" si="61"/>
        <v>0</v>
      </c>
      <c r="U58" s="21">
        <f t="shared" ref="U58" si="496">$C58/(T58+1)</f>
        <v>0</v>
      </c>
      <c r="V58" s="22">
        <f t="shared" si="29"/>
        <v>0</v>
      </c>
      <c r="W58" s="23">
        <f t="shared" si="63"/>
        <v>0</v>
      </c>
      <c r="X58" s="18">
        <f t="shared" ref="X58" si="497">$C58/(W58+1)</f>
        <v>0</v>
      </c>
      <c r="Y58" s="19">
        <f t="shared" si="32"/>
        <v>0</v>
      </c>
      <c r="Z58" s="20">
        <f t="shared" si="65"/>
        <v>0</v>
      </c>
      <c r="AA58" s="21">
        <f t="shared" ref="AA58" si="498">$C58/(Z58+1)</f>
        <v>0</v>
      </c>
      <c r="AB58" s="22">
        <f t="shared" si="35"/>
        <v>0</v>
      </c>
      <c r="AC58" s="23">
        <f t="shared" si="67"/>
        <v>0</v>
      </c>
      <c r="AD58" s="18">
        <f t="shared" ref="AD58" si="499">$C58/(AC58+1)</f>
        <v>0</v>
      </c>
      <c r="AE58" s="19">
        <f t="shared" si="38"/>
        <v>0</v>
      </c>
      <c r="AF58" s="20">
        <f t="shared" si="69"/>
        <v>0</v>
      </c>
      <c r="AG58" s="21">
        <f t="shared" ref="AG58" si="500">$C58/(AF58+1)</f>
        <v>0</v>
      </c>
      <c r="AH58" s="22">
        <f t="shared" si="41"/>
        <v>0</v>
      </c>
      <c r="AI58" s="23">
        <f t="shared" si="71"/>
        <v>0</v>
      </c>
      <c r="AJ58" s="18">
        <f t="shared" ref="AJ58" si="501">$C58/(AI58+1)</f>
        <v>0</v>
      </c>
      <c r="AK58" s="19">
        <f t="shared" si="44"/>
        <v>0</v>
      </c>
      <c r="AL58" s="20">
        <f t="shared" si="73"/>
        <v>0</v>
      </c>
      <c r="AM58" s="12">
        <f t="shared" si="323"/>
        <v>0</v>
      </c>
      <c r="AN58" s="11">
        <f t="shared" si="324"/>
        <v>0</v>
      </c>
      <c r="AO58" s="88">
        <f t="shared" si="74"/>
        <v>0</v>
      </c>
      <c r="AP58" s="13">
        <f t="shared" si="325"/>
        <v>0</v>
      </c>
      <c r="AQ58" s="131"/>
      <c r="AR58" s="131"/>
      <c r="AS58" s="131"/>
      <c r="AT58" s="131"/>
      <c r="AU58" s="131"/>
      <c r="AV58" s="131"/>
      <c r="AW58" s="131"/>
      <c r="AX58" s="131"/>
      <c r="AY58" s="131"/>
    </row>
    <row r="59" spans="1:51" s="97" customFormat="1" ht="12.6" customHeight="1" thickBot="1" x14ac:dyDescent="0.25">
      <c r="A59" s="24">
        <v>56</v>
      </c>
      <c r="B59" s="15">
        <f>HLOOKUP($A59,DataOdafim!$1:$1048576,2,FALSE)</f>
        <v>0</v>
      </c>
      <c r="C59" s="16">
        <f>HLOOKUP($A59,DataOdafim!$1:$1048576,3,FALSE)</f>
        <v>0</v>
      </c>
      <c r="D59" s="16">
        <f>HLOOKUP($A59,DataOdafim_2!$1:$1048576,3,FALSE)</f>
        <v>0</v>
      </c>
      <c r="E59" s="17">
        <f>INT(C59/Data!$O$12)</f>
        <v>0</v>
      </c>
      <c r="F59" s="18">
        <f t="shared" si="49"/>
        <v>0</v>
      </c>
      <c r="G59" s="19">
        <f t="shared" si="50"/>
        <v>0</v>
      </c>
      <c r="H59" s="20">
        <f t="shared" si="51"/>
        <v>0</v>
      </c>
      <c r="I59" s="21">
        <f t="shared" si="52"/>
        <v>0</v>
      </c>
      <c r="J59" s="22">
        <f t="shared" si="53"/>
        <v>0</v>
      </c>
      <c r="K59" s="23">
        <f t="shared" si="54"/>
        <v>0</v>
      </c>
      <c r="L59" s="18">
        <f t="shared" si="55"/>
        <v>0</v>
      </c>
      <c r="M59" s="19">
        <f t="shared" si="56"/>
        <v>0</v>
      </c>
      <c r="N59" s="20">
        <f t="shared" si="57"/>
        <v>0</v>
      </c>
      <c r="O59" s="21">
        <f t="shared" ref="O59" si="502">$C59/(N59+1)</f>
        <v>0</v>
      </c>
      <c r="P59" s="22">
        <f t="shared" si="23"/>
        <v>0</v>
      </c>
      <c r="Q59" s="23">
        <f t="shared" si="59"/>
        <v>0</v>
      </c>
      <c r="R59" s="18">
        <f t="shared" ref="R59" si="503">$C59/(Q59+1)</f>
        <v>0</v>
      </c>
      <c r="S59" s="19">
        <f t="shared" si="26"/>
        <v>0</v>
      </c>
      <c r="T59" s="20">
        <f t="shared" si="61"/>
        <v>0</v>
      </c>
      <c r="U59" s="21">
        <f t="shared" ref="U59" si="504">$C59/(T59+1)</f>
        <v>0</v>
      </c>
      <c r="V59" s="22">
        <f t="shared" si="29"/>
        <v>0</v>
      </c>
      <c r="W59" s="23">
        <f t="shared" si="63"/>
        <v>0</v>
      </c>
      <c r="X59" s="18">
        <f t="shared" ref="X59" si="505">$C59/(W59+1)</f>
        <v>0</v>
      </c>
      <c r="Y59" s="19">
        <f t="shared" si="32"/>
        <v>0</v>
      </c>
      <c r="Z59" s="20">
        <f t="shared" si="65"/>
        <v>0</v>
      </c>
      <c r="AA59" s="21">
        <f t="shared" ref="AA59" si="506">$C59/(Z59+1)</f>
        <v>0</v>
      </c>
      <c r="AB59" s="22">
        <f t="shared" si="35"/>
        <v>0</v>
      </c>
      <c r="AC59" s="23">
        <f t="shared" si="67"/>
        <v>0</v>
      </c>
      <c r="AD59" s="18">
        <f t="shared" ref="AD59" si="507">$C59/(AC59+1)</f>
        <v>0</v>
      </c>
      <c r="AE59" s="19">
        <f t="shared" si="38"/>
        <v>0</v>
      </c>
      <c r="AF59" s="20">
        <f t="shared" si="69"/>
        <v>0</v>
      </c>
      <c r="AG59" s="21">
        <f t="shared" ref="AG59" si="508">$C59/(AF59+1)</f>
        <v>0</v>
      </c>
      <c r="AH59" s="22">
        <f t="shared" si="41"/>
        <v>0</v>
      </c>
      <c r="AI59" s="23">
        <f t="shared" si="71"/>
        <v>0</v>
      </c>
      <c r="AJ59" s="18">
        <f t="shared" ref="AJ59" si="509">$C59/(AI59+1)</f>
        <v>0</v>
      </c>
      <c r="AK59" s="19">
        <f t="shared" si="44"/>
        <v>0</v>
      </c>
      <c r="AL59" s="20">
        <f t="shared" si="73"/>
        <v>0</v>
      </c>
      <c r="AM59" s="12">
        <f t="shared" si="323"/>
        <v>0</v>
      </c>
      <c r="AN59" s="11">
        <f t="shared" si="324"/>
        <v>0</v>
      </c>
      <c r="AO59" s="88">
        <f t="shared" si="74"/>
        <v>0</v>
      </c>
      <c r="AP59" s="13">
        <f t="shared" si="325"/>
        <v>0</v>
      </c>
      <c r="AQ59" s="131"/>
      <c r="AR59" s="131"/>
      <c r="AS59" s="131"/>
      <c r="AT59" s="131"/>
      <c r="AU59" s="131"/>
      <c r="AV59" s="131"/>
      <c r="AW59" s="131"/>
      <c r="AX59" s="131"/>
      <c r="AY59" s="131"/>
    </row>
    <row r="60" spans="1:51" s="97" customFormat="1" ht="12.6" customHeight="1" thickBot="1" x14ac:dyDescent="0.25">
      <c r="A60" s="14">
        <v>57</v>
      </c>
      <c r="B60" s="15">
        <f>HLOOKUP($A60,DataOdafim!$1:$1048576,2,FALSE)</f>
        <v>0</v>
      </c>
      <c r="C60" s="16">
        <f>HLOOKUP($A60,DataOdafim!$1:$1048576,3,FALSE)</f>
        <v>0</v>
      </c>
      <c r="D60" s="16">
        <f>HLOOKUP($A60,DataOdafim_2!$1:$1048576,3,FALSE)</f>
        <v>0</v>
      </c>
      <c r="E60" s="17">
        <f>INT(C60/Data!$O$12)</f>
        <v>0</v>
      </c>
      <c r="F60" s="18">
        <f t="shared" si="49"/>
        <v>0</v>
      </c>
      <c r="G60" s="19">
        <f t="shared" si="50"/>
        <v>0</v>
      </c>
      <c r="H60" s="20">
        <f t="shared" si="51"/>
        <v>0</v>
      </c>
      <c r="I60" s="21">
        <f t="shared" si="52"/>
        <v>0</v>
      </c>
      <c r="J60" s="22">
        <f t="shared" si="53"/>
        <v>0</v>
      </c>
      <c r="K60" s="23">
        <f t="shared" si="54"/>
        <v>0</v>
      </c>
      <c r="L60" s="18">
        <f t="shared" si="55"/>
        <v>0</v>
      </c>
      <c r="M60" s="19">
        <f t="shared" si="56"/>
        <v>0</v>
      </c>
      <c r="N60" s="20">
        <f t="shared" si="57"/>
        <v>0</v>
      </c>
      <c r="O60" s="21">
        <f t="shared" ref="O60" si="510">$C60/(N60+1)</f>
        <v>0</v>
      </c>
      <c r="P60" s="22">
        <f t="shared" si="23"/>
        <v>0</v>
      </c>
      <c r="Q60" s="23">
        <f t="shared" si="59"/>
        <v>0</v>
      </c>
      <c r="R60" s="18">
        <f t="shared" ref="R60" si="511">$C60/(Q60+1)</f>
        <v>0</v>
      </c>
      <c r="S60" s="19">
        <f t="shared" si="26"/>
        <v>0</v>
      </c>
      <c r="T60" s="20">
        <f t="shared" si="61"/>
        <v>0</v>
      </c>
      <c r="U60" s="21">
        <f t="shared" ref="U60" si="512">$C60/(T60+1)</f>
        <v>0</v>
      </c>
      <c r="V60" s="22">
        <f t="shared" si="29"/>
        <v>0</v>
      </c>
      <c r="W60" s="23">
        <f t="shared" si="63"/>
        <v>0</v>
      </c>
      <c r="X60" s="18">
        <f t="shared" ref="X60" si="513">$C60/(W60+1)</f>
        <v>0</v>
      </c>
      <c r="Y60" s="19">
        <f t="shared" si="32"/>
        <v>0</v>
      </c>
      <c r="Z60" s="20">
        <f t="shared" si="65"/>
        <v>0</v>
      </c>
      <c r="AA60" s="21">
        <f t="shared" ref="AA60" si="514">$C60/(Z60+1)</f>
        <v>0</v>
      </c>
      <c r="AB60" s="22">
        <f t="shared" si="35"/>
        <v>0</v>
      </c>
      <c r="AC60" s="23">
        <f t="shared" si="67"/>
        <v>0</v>
      </c>
      <c r="AD60" s="18">
        <f t="shared" ref="AD60" si="515">$C60/(AC60+1)</f>
        <v>0</v>
      </c>
      <c r="AE60" s="19">
        <f t="shared" si="38"/>
        <v>0</v>
      </c>
      <c r="AF60" s="20">
        <f t="shared" si="69"/>
        <v>0</v>
      </c>
      <c r="AG60" s="21">
        <f t="shared" ref="AG60" si="516">$C60/(AF60+1)</f>
        <v>0</v>
      </c>
      <c r="AH60" s="22">
        <f t="shared" si="41"/>
        <v>0</v>
      </c>
      <c r="AI60" s="23">
        <f t="shared" si="71"/>
        <v>0</v>
      </c>
      <c r="AJ60" s="18">
        <f t="shared" ref="AJ60" si="517">$C60/(AI60+1)</f>
        <v>0</v>
      </c>
      <c r="AK60" s="19">
        <f t="shared" si="44"/>
        <v>0</v>
      </c>
      <c r="AL60" s="20">
        <f t="shared" si="73"/>
        <v>0</v>
      </c>
      <c r="AM60" s="12">
        <f t="shared" si="323"/>
        <v>0</v>
      </c>
      <c r="AN60" s="11">
        <f t="shared" si="324"/>
        <v>0</v>
      </c>
      <c r="AO60" s="88">
        <f t="shared" si="74"/>
        <v>0</v>
      </c>
      <c r="AP60" s="13">
        <f t="shared" si="325"/>
        <v>0</v>
      </c>
      <c r="AQ60" s="131"/>
      <c r="AR60" s="131"/>
      <c r="AS60" s="131"/>
      <c r="AT60" s="131"/>
      <c r="AU60" s="131"/>
      <c r="AV60" s="131"/>
      <c r="AW60" s="131"/>
      <c r="AX60" s="131"/>
      <c r="AY60" s="131"/>
    </row>
    <row r="61" spans="1:51" s="97" customFormat="1" ht="12.6" customHeight="1" thickBot="1" x14ac:dyDescent="0.25">
      <c r="A61" s="24">
        <v>58</v>
      </c>
      <c r="B61" s="15">
        <f>HLOOKUP($A61,DataOdafim!$1:$1048576,2,FALSE)</f>
        <v>0</v>
      </c>
      <c r="C61" s="16">
        <f>HLOOKUP($A61,DataOdafim!$1:$1048576,3,FALSE)</f>
        <v>0</v>
      </c>
      <c r="D61" s="16">
        <f>HLOOKUP($A61,DataOdafim_2!$1:$1048576,3,FALSE)</f>
        <v>0</v>
      </c>
      <c r="E61" s="17">
        <f>INT(C61/Data!$O$12)</f>
        <v>0</v>
      </c>
      <c r="F61" s="18">
        <f t="shared" si="49"/>
        <v>0</v>
      </c>
      <c r="G61" s="19">
        <f t="shared" si="50"/>
        <v>0</v>
      </c>
      <c r="H61" s="20">
        <f t="shared" si="51"/>
        <v>0</v>
      </c>
      <c r="I61" s="21">
        <f t="shared" si="52"/>
        <v>0</v>
      </c>
      <c r="J61" s="22">
        <f t="shared" si="53"/>
        <v>0</v>
      </c>
      <c r="K61" s="23">
        <f t="shared" si="54"/>
        <v>0</v>
      </c>
      <c r="L61" s="18">
        <f t="shared" si="55"/>
        <v>0</v>
      </c>
      <c r="M61" s="19">
        <f t="shared" si="56"/>
        <v>0</v>
      </c>
      <c r="N61" s="20">
        <f t="shared" si="57"/>
        <v>0</v>
      </c>
      <c r="O61" s="21">
        <f t="shared" ref="O61" si="518">$C61/(N61+1)</f>
        <v>0</v>
      </c>
      <c r="P61" s="22">
        <f t="shared" si="23"/>
        <v>0</v>
      </c>
      <c r="Q61" s="23">
        <f t="shared" si="59"/>
        <v>0</v>
      </c>
      <c r="R61" s="18">
        <f t="shared" ref="R61" si="519">$C61/(Q61+1)</f>
        <v>0</v>
      </c>
      <c r="S61" s="19">
        <f t="shared" si="26"/>
        <v>0</v>
      </c>
      <c r="T61" s="20">
        <f t="shared" si="61"/>
        <v>0</v>
      </c>
      <c r="U61" s="21">
        <f t="shared" ref="U61" si="520">$C61/(T61+1)</f>
        <v>0</v>
      </c>
      <c r="V61" s="22">
        <f t="shared" si="29"/>
        <v>0</v>
      </c>
      <c r="W61" s="23">
        <f t="shared" si="63"/>
        <v>0</v>
      </c>
      <c r="X61" s="18">
        <f t="shared" ref="X61" si="521">$C61/(W61+1)</f>
        <v>0</v>
      </c>
      <c r="Y61" s="19">
        <f t="shared" si="32"/>
        <v>0</v>
      </c>
      <c r="Z61" s="20">
        <f t="shared" si="65"/>
        <v>0</v>
      </c>
      <c r="AA61" s="21">
        <f t="shared" ref="AA61" si="522">$C61/(Z61+1)</f>
        <v>0</v>
      </c>
      <c r="AB61" s="22">
        <f t="shared" si="35"/>
        <v>0</v>
      </c>
      <c r="AC61" s="23">
        <f t="shared" si="67"/>
        <v>0</v>
      </c>
      <c r="AD61" s="18">
        <f t="shared" ref="AD61" si="523">$C61/(AC61+1)</f>
        <v>0</v>
      </c>
      <c r="AE61" s="19">
        <f t="shared" si="38"/>
        <v>0</v>
      </c>
      <c r="AF61" s="20">
        <f t="shared" si="69"/>
        <v>0</v>
      </c>
      <c r="AG61" s="21">
        <f t="shared" ref="AG61" si="524">$C61/(AF61+1)</f>
        <v>0</v>
      </c>
      <c r="AH61" s="22">
        <f t="shared" si="41"/>
        <v>0</v>
      </c>
      <c r="AI61" s="23">
        <f t="shared" si="71"/>
        <v>0</v>
      </c>
      <c r="AJ61" s="18">
        <f t="shared" ref="AJ61" si="525">$C61/(AI61+1)</f>
        <v>0</v>
      </c>
      <c r="AK61" s="19">
        <f t="shared" si="44"/>
        <v>0</v>
      </c>
      <c r="AL61" s="20">
        <f t="shared" si="73"/>
        <v>0</v>
      </c>
      <c r="AM61" s="12">
        <f t="shared" si="323"/>
        <v>0</v>
      </c>
      <c r="AN61" s="11">
        <f t="shared" si="324"/>
        <v>0</v>
      </c>
      <c r="AO61" s="88">
        <f t="shared" si="74"/>
        <v>0</v>
      </c>
      <c r="AP61" s="13">
        <f t="shared" si="325"/>
        <v>0</v>
      </c>
      <c r="AQ61" s="131"/>
      <c r="AR61" s="131"/>
      <c r="AS61" s="131"/>
      <c r="AT61" s="131"/>
      <c r="AU61" s="131"/>
      <c r="AV61" s="131"/>
      <c r="AW61" s="131"/>
      <c r="AX61" s="131"/>
      <c r="AY61" s="131"/>
    </row>
    <row r="62" spans="1:51" s="97" customFormat="1" ht="12.6" customHeight="1" thickBot="1" x14ac:dyDescent="0.25">
      <c r="A62" s="14">
        <v>59</v>
      </c>
      <c r="B62" s="15">
        <f>HLOOKUP($A62,DataOdafim!$1:$1048576,2,FALSE)</f>
        <v>0</v>
      </c>
      <c r="C62" s="16">
        <f>HLOOKUP($A62,DataOdafim!$1:$1048576,3,FALSE)</f>
        <v>0</v>
      </c>
      <c r="D62" s="16">
        <f>HLOOKUP($A62,DataOdafim_2!$1:$1048576,3,FALSE)</f>
        <v>0</v>
      </c>
      <c r="E62" s="17">
        <f>INT(C62/Data!$O$12)</f>
        <v>0</v>
      </c>
      <c r="F62" s="18">
        <f t="shared" si="49"/>
        <v>0</v>
      </c>
      <c r="G62" s="19">
        <f t="shared" si="50"/>
        <v>0</v>
      </c>
      <c r="H62" s="20">
        <f t="shared" si="51"/>
        <v>0</v>
      </c>
      <c r="I62" s="21">
        <f t="shared" si="52"/>
        <v>0</v>
      </c>
      <c r="J62" s="22">
        <f t="shared" si="53"/>
        <v>0</v>
      </c>
      <c r="K62" s="23">
        <f t="shared" si="54"/>
        <v>0</v>
      </c>
      <c r="L62" s="18">
        <f t="shared" si="55"/>
        <v>0</v>
      </c>
      <c r="M62" s="19">
        <f t="shared" si="56"/>
        <v>0</v>
      </c>
      <c r="N62" s="20">
        <f t="shared" si="57"/>
        <v>0</v>
      </c>
      <c r="O62" s="21">
        <f t="shared" ref="O62" si="526">$C62/(N62+1)</f>
        <v>0</v>
      </c>
      <c r="P62" s="22">
        <f t="shared" si="23"/>
        <v>0</v>
      </c>
      <c r="Q62" s="23">
        <f t="shared" si="59"/>
        <v>0</v>
      </c>
      <c r="R62" s="18">
        <f t="shared" ref="R62" si="527">$C62/(Q62+1)</f>
        <v>0</v>
      </c>
      <c r="S62" s="19">
        <f t="shared" si="26"/>
        <v>0</v>
      </c>
      <c r="T62" s="20">
        <f t="shared" si="61"/>
        <v>0</v>
      </c>
      <c r="U62" s="21">
        <f t="shared" ref="U62" si="528">$C62/(T62+1)</f>
        <v>0</v>
      </c>
      <c r="V62" s="22">
        <f t="shared" si="29"/>
        <v>0</v>
      </c>
      <c r="W62" s="23">
        <f t="shared" si="63"/>
        <v>0</v>
      </c>
      <c r="X62" s="18">
        <f t="shared" ref="X62" si="529">$C62/(W62+1)</f>
        <v>0</v>
      </c>
      <c r="Y62" s="19">
        <f t="shared" si="32"/>
        <v>0</v>
      </c>
      <c r="Z62" s="20">
        <f t="shared" si="65"/>
        <v>0</v>
      </c>
      <c r="AA62" s="21">
        <f t="shared" ref="AA62" si="530">$C62/(Z62+1)</f>
        <v>0</v>
      </c>
      <c r="AB62" s="22">
        <f t="shared" si="35"/>
        <v>0</v>
      </c>
      <c r="AC62" s="23">
        <f t="shared" si="67"/>
        <v>0</v>
      </c>
      <c r="AD62" s="18">
        <f t="shared" ref="AD62" si="531">$C62/(AC62+1)</f>
        <v>0</v>
      </c>
      <c r="AE62" s="19">
        <f t="shared" si="38"/>
        <v>0</v>
      </c>
      <c r="AF62" s="20">
        <f t="shared" si="69"/>
        <v>0</v>
      </c>
      <c r="AG62" s="21">
        <f t="shared" ref="AG62" si="532">$C62/(AF62+1)</f>
        <v>0</v>
      </c>
      <c r="AH62" s="22">
        <f t="shared" si="41"/>
        <v>0</v>
      </c>
      <c r="AI62" s="23">
        <f t="shared" si="71"/>
        <v>0</v>
      </c>
      <c r="AJ62" s="18">
        <f t="shared" ref="AJ62" si="533">$C62/(AI62+1)</f>
        <v>0</v>
      </c>
      <c r="AK62" s="19">
        <f t="shared" si="44"/>
        <v>0</v>
      </c>
      <c r="AL62" s="20">
        <f t="shared" si="73"/>
        <v>0</v>
      </c>
      <c r="AM62" s="12">
        <f t="shared" si="323"/>
        <v>0</v>
      </c>
      <c r="AN62" s="11">
        <f t="shared" si="324"/>
        <v>0</v>
      </c>
      <c r="AO62" s="88">
        <f t="shared" si="74"/>
        <v>0</v>
      </c>
      <c r="AP62" s="13">
        <f t="shared" si="325"/>
        <v>0</v>
      </c>
      <c r="AQ62" s="131"/>
      <c r="AR62" s="131"/>
      <c r="AS62" s="131"/>
      <c r="AT62" s="131"/>
      <c r="AU62" s="131"/>
      <c r="AV62" s="131"/>
      <c r="AW62" s="131"/>
      <c r="AX62" s="131"/>
      <c r="AY62" s="131"/>
    </row>
    <row r="63" spans="1:51" s="97" customFormat="1" ht="12.6" customHeight="1" x14ac:dyDescent="0.2">
      <c r="A63" s="24">
        <v>60</v>
      </c>
      <c r="B63" s="15">
        <f>HLOOKUP($A63,DataOdafim!$1:$1048576,2,FALSE)</f>
        <v>0</v>
      </c>
      <c r="C63" s="16">
        <f>HLOOKUP($A63,DataOdafim!$1:$1048576,3,FALSE)</f>
        <v>0</v>
      </c>
      <c r="D63" s="16">
        <f>HLOOKUP($A63,DataOdafim_2!$1:$1048576,3,FALSE)</f>
        <v>0</v>
      </c>
      <c r="E63" s="17">
        <f>INT(C63/Data!$O$12)</f>
        <v>0</v>
      </c>
      <c r="F63" s="18">
        <f t="shared" si="49"/>
        <v>0</v>
      </c>
      <c r="G63" s="19">
        <f t="shared" si="50"/>
        <v>0</v>
      </c>
      <c r="H63" s="20">
        <f t="shared" si="51"/>
        <v>0</v>
      </c>
      <c r="I63" s="21">
        <f t="shared" si="52"/>
        <v>0</v>
      </c>
      <c r="J63" s="22">
        <f t="shared" si="53"/>
        <v>0</v>
      </c>
      <c r="K63" s="23">
        <f t="shared" si="54"/>
        <v>0</v>
      </c>
      <c r="L63" s="18">
        <f t="shared" si="55"/>
        <v>0</v>
      </c>
      <c r="M63" s="19">
        <f t="shared" si="56"/>
        <v>0</v>
      </c>
      <c r="N63" s="20">
        <f t="shared" si="57"/>
        <v>0</v>
      </c>
      <c r="O63" s="21">
        <f t="shared" ref="O63" si="534">$C63/(N63+1)</f>
        <v>0</v>
      </c>
      <c r="P63" s="22">
        <f t="shared" si="23"/>
        <v>0</v>
      </c>
      <c r="Q63" s="23">
        <f t="shared" si="59"/>
        <v>0</v>
      </c>
      <c r="R63" s="18">
        <f t="shared" ref="R63" si="535">$C63/(Q63+1)</f>
        <v>0</v>
      </c>
      <c r="S63" s="19">
        <f t="shared" si="26"/>
        <v>0</v>
      </c>
      <c r="T63" s="20">
        <f t="shared" si="61"/>
        <v>0</v>
      </c>
      <c r="U63" s="21">
        <f t="shared" ref="U63" si="536">$C63/(T63+1)</f>
        <v>0</v>
      </c>
      <c r="V63" s="22">
        <f t="shared" si="29"/>
        <v>0</v>
      </c>
      <c r="W63" s="23">
        <f t="shared" si="63"/>
        <v>0</v>
      </c>
      <c r="X63" s="18">
        <f t="shared" ref="X63" si="537">$C63/(W63+1)</f>
        <v>0</v>
      </c>
      <c r="Y63" s="19">
        <f t="shared" si="32"/>
        <v>0</v>
      </c>
      <c r="Z63" s="20">
        <f t="shared" si="65"/>
        <v>0</v>
      </c>
      <c r="AA63" s="21">
        <f t="shared" ref="AA63" si="538">$C63/(Z63+1)</f>
        <v>0</v>
      </c>
      <c r="AB63" s="22">
        <f t="shared" si="35"/>
        <v>0</v>
      </c>
      <c r="AC63" s="23">
        <f t="shared" si="67"/>
        <v>0</v>
      </c>
      <c r="AD63" s="18">
        <f t="shared" ref="AD63" si="539">$C63/(AC63+1)</f>
        <v>0</v>
      </c>
      <c r="AE63" s="19">
        <f t="shared" si="38"/>
        <v>0</v>
      </c>
      <c r="AF63" s="20">
        <f t="shared" si="69"/>
        <v>0</v>
      </c>
      <c r="AG63" s="21">
        <f t="shared" ref="AG63" si="540">$C63/(AF63+1)</f>
        <v>0</v>
      </c>
      <c r="AH63" s="22">
        <f t="shared" si="41"/>
        <v>0</v>
      </c>
      <c r="AI63" s="23">
        <f t="shared" si="71"/>
        <v>0</v>
      </c>
      <c r="AJ63" s="18">
        <f t="shared" ref="AJ63" si="541">$C63/(AI63+1)</f>
        <v>0</v>
      </c>
      <c r="AK63" s="19">
        <f t="shared" si="44"/>
        <v>0</v>
      </c>
      <c r="AL63" s="20">
        <f t="shared" si="73"/>
        <v>0</v>
      </c>
      <c r="AM63" s="12">
        <f t="shared" si="323"/>
        <v>0</v>
      </c>
      <c r="AN63" s="11">
        <f t="shared" si="324"/>
        <v>0</v>
      </c>
      <c r="AO63" s="88">
        <f t="shared" si="74"/>
        <v>0</v>
      </c>
      <c r="AP63" s="13">
        <f t="shared" si="325"/>
        <v>0</v>
      </c>
      <c r="AQ63" s="131"/>
      <c r="AR63" s="131"/>
      <c r="AS63" s="131"/>
      <c r="AT63" s="131"/>
      <c r="AU63" s="131"/>
      <c r="AV63" s="131"/>
      <c r="AW63" s="131"/>
      <c r="AX63" s="131"/>
      <c r="AY63" s="131"/>
    </row>
  </sheetData>
  <sheetProtection algorithmName="SHA-512" hashValue="wap5UuU/C9iTCmxBWOfUqGSIUCpblAVevc2s0maaWYD10meHK9fyOjp1W9tCr+Uv06rDKZqa8KmWxtdfI1DwDA==" saltValue="SJ2pPH59pWo4I4HXUe7T+Q==" spinCount="100000" sheet="1" objects="1" scenarios="1"/>
  <conditionalFormatting sqref="F1:H2 F4:H63">
    <cfRule type="expression" dxfId="14" priority="18">
      <formula>$G$3=0</formula>
    </cfRule>
  </conditionalFormatting>
  <conditionalFormatting sqref="I1:K2 I4:K63">
    <cfRule type="expression" dxfId="13" priority="17">
      <formula>$J$3=0</formula>
    </cfRule>
  </conditionalFormatting>
  <conditionalFormatting sqref="L1:N2 L4:N63">
    <cfRule type="expression" dxfId="12" priority="10">
      <formula>$M$3=0</formula>
    </cfRule>
  </conditionalFormatting>
  <conditionalFormatting sqref="O1:Q2 O4:Q63">
    <cfRule type="expression" dxfId="11" priority="9">
      <formula>$P$3=0</formula>
    </cfRule>
  </conditionalFormatting>
  <conditionalFormatting sqref="R1:T2 R4:T63">
    <cfRule type="expression" dxfId="10" priority="8">
      <formula>$S$3=0</formula>
    </cfRule>
  </conditionalFormatting>
  <conditionalFormatting sqref="U1:W2 U4:W63">
    <cfRule type="expression" dxfId="9" priority="7">
      <formula>$V$3=0</formula>
    </cfRule>
  </conditionalFormatting>
  <conditionalFormatting sqref="X1:Z2 X4:Z63">
    <cfRule type="expression" dxfId="8" priority="6">
      <formula>$Y$3=0</formula>
    </cfRule>
  </conditionalFormatting>
  <conditionalFormatting sqref="AA1:AC2 AA4:AC63">
    <cfRule type="expression" dxfId="7" priority="5">
      <formula>$AB$3=0</formula>
    </cfRule>
  </conditionalFormatting>
  <conditionalFormatting sqref="AD1:AF2 AD4:AF63">
    <cfRule type="expression" dxfId="6" priority="4">
      <formula>$AE$3=0</formula>
    </cfRule>
  </conditionalFormatting>
  <conditionalFormatting sqref="AG1:AI2 AG4:AI63">
    <cfRule type="expression" dxfId="5" priority="3">
      <formula>$AH$3=0</formula>
    </cfRule>
  </conditionalFormatting>
  <conditionalFormatting sqref="AJ1:AL2 AJ4:AL63">
    <cfRule type="expression" dxfId="4" priority="2">
      <formula>$AK$3=0</formula>
    </cfRule>
  </conditionalFormatting>
  <conditionalFormatting sqref="G4:G63 J4:J63 M4:M63 P4:P63 S4:S63 V4:V63 Y4:Y63 AB4:AB63 AE4:AE63 AH4:AH63 AK4:AK63">
    <cfRule type="cellIs" dxfId="3" priority="1" operator="greaterThan">
      <formula>0</formula>
    </cfRule>
  </conditionalFormatting>
  <pageMargins left="0.23622047244094491" right="0.23622047244094491" top="0.74803149606299213" bottom="0.74803149606299213" header="0.38" footer="0"/>
  <pageSetup paperSize="9" scale="88" orientation="landscape" r:id="rId1"/>
  <headerFooter>
    <oddHeader>&amp;C&amp;"Calibri,מודגש"&amp;24חישוב מנדטים - בחירות תשע"ט (2019)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A1:BI28"/>
  <sheetViews>
    <sheetView rightToLeft="1" workbookViewId="0">
      <pane xSplit="1" ySplit="6" topLeftCell="B7" activePane="bottomRight" state="frozen"/>
      <selection activeCell="N6" sqref="N6"/>
      <selection pane="topRight" activeCell="N6" sqref="N6"/>
      <selection pane="bottomLeft" activeCell="N6" sqref="N6"/>
      <selection pane="bottomRight" activeCell="F42" sqref="F42"/>
    </sheetView>
  </sheetViews>
  <sheetFormatPr defaultColWidth="8.625" defaultRowHeight="14.25" x14ac:dyDescent="0.2"/>
  <cols>
    <col min="1" max="4" width="8.625" style="95"/>
    <col min="5" max="5" width="10.875" style="95" bestFit="1" customWidth="1"/>
    <col min="6" max="16384" width="8.625" style="95"/>
  </cols>
  <sheetData>
    <row r="1" spans="1:61" ht="15" x14ac:dyDescent="0.25">
      <c r="A1" s="63" t="s">
        <v>80</v>
      </c>
      <c r="B1" s="63">
        <v>1</v>
      </c>
      <c r="C1" s="63">
        <v>2</v>
      </c>
      <c r="D1" s="63">
        <v>3</v>
      </c>
      <c r="E1" s="63">
        <v>4</v>
      </c>
      <c r="F1" s="63">
        <v>5</v>
      </c>
      <c r="G1" s="63">
        <v>6</v>
      </c>
      <c r="H1" s="63">
        <v>7</v>
      </c>
      <c r="I1" s="63">
        <v>8</v>
      </c>
      <c r="J1" s="63">
        <v>9</v>
      </c>
      <c r="K1" s="63">
        <v>10</v>
      </c>
      <c r="L1" s="63">
        <v>11</v>
      </c>
      <c r="M1" s="63">
        <v>12</v>
      </c>
      <c r="N1" s="63">
        <v>13</v>
      </c>
      <c r="O1" s="63">
        <v>14</v>
      </c>
      <c r="P1" s="63">
        <v>15</v>
      </c>
      <c r="Q1" s="63">
        <v>16</v>
      </c>
      <c r="R1" s="63">
        <v>17</v>
      </c>
      <c r="S1" s="63">
        <v>18</v>
      </c>
      <c r="T1" s="63">
        <v>19</v>
      </c>
      <c r="U1" s="63">
        <v>20</v>
      </c>
      <c r="V1" s="63">
        <v>21</v>
      </c>
      <c r="W1" s="63">
        <v>22</v>
      </c>
      <c r="X1" s="63">
        <v>23</v>
      </c>
      <c r="Y1" s="63">
        <v>24</v>
      </c>
      <c r="Z1" s="63">
        <v>25</v>
      </c>
      <c r="AA1" s="63">
        <v>26</v>
      </c>
      <c r="AB1" s="63">
        <v>27</v>
      </c>
      <c r="AC1" s="63">
        <v>28</v>
      </c>
      <c r="AD1" s="63">
        <v>29</v>
      </c>
      <c r="AE1" s="63">
        <v>30</v>
      </c>
      <c r="AF1" s="63">
        <v>31</v>
      </c>
      <c r="AG1" s="63">
        <v>32</v>
      </c>
      <c r="AH1" s="63">
        <v>33</v>
      </c>
      <c r="AI1" s="63">
        <v>34</v>
      </c>
      <c r="AJ1" s="63">
        <v>35</v>
      </c>
      <c r="AK1" s="63">
        <v>36</v>
      </c>
      <c r="AL1" s="63">
        <v>37</v>
      </c>
      <c r="AM1" s="63">
        <v>38</v>
      </c>
      <c r="AN1" s="63">
        <v>39</v>
      </c>
      <c r="AO1" s="63">
        <v>40</v>
      </c>
      <c r="AP1" s="63">
        <v>41</v>
      </c>
      <c r="AQ1" s="63">
        <v>42</v>
      </c>
      <c r="AR1" s="63">
        <v>43</v>
      </c>
      <c r="AS1" s="63">
        <v>44</v>
      </c>
      <c r="AT1" s="63">
        <v>45</v>
      </c>
      <c r="AU1" s="63">
        <v>46</v>
      </c>
      <c r="AV1" s="63">
        <v>47</v>
      </c>
      <c r="AW1" s="63">
        <v>48</v>
      </c>
      <c r="AX1" s="63">
        <v>49</v>
      </c>
      <c r="AY1" s="63">
        <v>50</v>
      </c>
      <c r="AZ1" s="63">
        <v>51</v>
      </c>
      <c r="BA1" s="63">
        <v>52</v>
      </c>
      <c r="BB1" s="63">
        <v>53</v>
      </c>
      <c r="BC1" s="63">
        <v>54</v>
      </c>
      <c r="BD1" s="63">
        <v>55</v>
      </c>
      <c r="BE1" s="63">
        <v>56</v>
      </c>
      <c r="BF1" s="63">
        <v>57</v>
      </c>
      <c r="BG1" s="63">
        <v>58</v>
      </c>
      <c r="BH1" s="63">
        <v>59</v>
      </c>
      <c r="BI1" s="63">
        <v>60</v>
      </c>
    </row>
    <row r="2" spans="1:61" s="130" customFormat="1" ht="15" x14ac:dyDescent="0.25">
      <c r="A2" s="63" t="s">
        <v>79</v>
      </c>
      <c r="B2" s="133" t="str">
        <f>HLOOKUP(B1,DataOdafim!1:2,2,FALSE)</f>
        <v>ליכוד - טב</v>
      </c>
      <c r="C2" s="133" t="str">
        <f>HLOOKUP(C1,DataOdafim!1:2,2,FALSE)</f>
        <v>ג - שס</v>
      </c>
      <c r="D2" s="133" t="str">
        <f>HLOOKUP(D1,DataOdafim!1:2,2,FALSE)</f>
        <v>ערביות</v>
      </c>
      <c r="E2" s="133" t="str">
        <f>HLOOKUP(E1,DataOdafim!1:2,2,FALSE)</f>
        <v>מרצ - העבודה</v>
      </c>
      <c r="F2" s="133" t="str">
        <f>HLOOKUP(F1,DataOdafim!1:2,2,FALSE)</f>
        <v>ליברמן - בנט</v>
      </c>
      <c r="G2" s="133" t="str">
        <f>HLOOKUP(G1,DataOdafim!1:2,2,FALSE)</f>
        <v>כחול לבן</v>
      </c>
      <c r="H2" s="133" t="str">
        <f>HLOOKUP(H1,DataOdafim!1:2,2,FALSE)</f>
        <v>כולנו</v>
      </c>
      <c r="I2" s="133" t="str">
        <f>HLOOKUP(I1,DataOdafim!1:2,2,FALSE)</f>
        <v>פייגלין</v>
      </c>
      <c r="J2" s="133" t="str">
        <f>HLOOKUP(J1,DataOdafim!1:2,2,FALSE)</f>
        <v>גשר</v>
      </c>
      <c r="K2" s="133" t="str">
        <f>HLOOKUP(K1,DataOdafim!1:2,2,FALSE)</f>
        <v>בט"ח</v>
      </c>
      <c r="L2" s="133" t="str">
        <f>HLOOKUP(L1,DataOdafim!1:2,2,FALSE)</f>
        <v>רע"ב</v>
      </c>
      <c r="M2" s="133" t="str">
        <f>HLOOKUP(M1,DataOdafim!1:2,2,FALSE)</f>
        <v>צדק חברתי</v>
      </c>
      <c r="N2" s="133" t="str">
        <f>HLOOKUP(N1,DataOdafim!1:2,2,FALSE)</f>
        <v>מגן</v>
      </c>
      <c r="O2" s="133" t="str">
        <f>HLOOKUP(O1,DataOdafim!1:2,2,FALSE)</f>
        <v>צדק לכל</v>
      </c>
      <c r="P2" s="133" t="str">
        <f>HLOOKUP(P1,DataOdafim!1:2,2,FALSE)</f>
        <v>צומת</v>
      </c>
      <c r="Q2" s="133" t="str">
        <f>HLOOKUP(Q1,DataOdafim!1:2,2,FALSE)</f>
        <v>ישר</v>
      </c>
      <c r="R2" s="133" t="str">
        <f>HLOOKUP(R1,DataOdafim!1:2,2,FALSE)</f>
        <v>זכויותינו בקולנו</v>
      </c>
      <c r="S2" s="133" t="str">
        <f>HLOOKUP(S1,DataOdafim!1:2,2,FALSE)</f>
        <v>ותיקים</v>
      </c>
      <c r="T2" s="133" t="str">
        <f>HLOOKUP(T1,DataOdafim!1:2,2,FALSE)</f>
        <v>כי"ח</v>
      </c>
      <c r="U2" s="133" t="str">
        <f>HLOOKUP(U1,DataOdafim!1:2,2,FALSE)</f>
        <v>פיראטים וננח</v>
      </c>
      <c r="V2" s="133" t="str">
        <f>HLOOKUP(V1,DataOdafim!1:2,2,FALSE)</f>
        <v>כולן/ם</v>
      </c>
      <c r="W2" s="133" t="str">
        <f>HLOOKUP(W1,DataOdafim!1:2,2,FALSE)</f>
        <v>א"י שלנו</v>
      </c>
      <c r="X2" s="133">
        <f>HLOOKUP(X1,DataOdafim!1:2,2,FALSE)</f>
        <v>0</v>
      </c>
      <c r="Y2" s="133" t="str">
        <f>HLOOKUP(Y1,DataOdafim!1:2,2,FALSE)</f>
        <v>מהתחלה</v>
      </c>
      <c r="Z2" s="133" t="str">
        <f>HLOOKUP(Z1,DataOdafim!1:2,2,FALSE)</f>
        <v>התקווה לשינוי</v>
      </c>
      <c r="AA2" s="133" t="str">
        <f>HLOOKUP(AA1,DataOdafim!1:2,2,FALSE)</f>
        <v>כלכלה ירוקה</v>
      </c>
      <c r="AB2" s="133" t="str">
        <f>HLOOKUP(AB1,DataOdafim!1:2,2,FALSE)</f>
        <v>חינוך</v>
      </c>
      <c r="AC2" s="133" t="str">
        <f>HLOOKUP(AC1,DataOdafim!1:2,2,FALSE)</f>
        <v>אחריות</v>
      </c>
      <c r="AD2" s="133" t="str">
        <f>HLOOKUP(AD1,DataOdafim!1:2,2,FALSE)</f>
        <v>כבוד האדם</v>
      </c>
      <c r="AE2" s="133" t="str">
        <f>HLOOKUP(AE1,DataOdafim!1:2,2,FALSE)</f>
        <v>שווים</v>
      </c>
      <c r="AF2" s="133" t="str">
        <f>HLOOKUP(AF1,DataOdafim!1:2,2,FALSE)</f>
        <v>מנהיגות חברתית</v>
      </c>
      <c r="AG2" s="133" t="str">
        <f>HLOOKUP(AG1,DataOdafim!1:2,2,FALSE)</f>
        <v>אני ואתה</v>
      </c>
      <c r="AH2" s="133" t="str">
        <f>HLOOKUP(AH1,DataOdafim!1:2,2,FALSE)</f>
        <v>הגוש התנכ"י</v>
      </c>
      <c r="AI2" s="133" t="str">
        <f>HLOOKUP(AI1,DataOdafim!1:2,2,FALSE)</f>
        <v>בני הברית</v>
      </c>
      <c r="AJ2" s="133" t="str">
        <f>HLOOKUP(AJ1,DataOdafim!1:2,2,FALSE)</f>
        <v>ברית עולם</v>
      </c>
      <c r="AK2" s="133" t="str">
        <f>HLOOKUP(AK1,DataOdafim!1:2,2,FALSE)</f>
        <v>הרפורמה</v>
      </c>
      <c r="AL2" s="133" t="str">
        <f>HLOOKUP(AL1,DataOdafim!1:2,2,FALSE)</f>
        <v>אופק חדש</v>
      </c>
      <c r="AM2" s="133" t="str">
        <f>HLOOKUP(AM1,DataOdafim!1:2,2,FALSE)</f>
        <v>יחד</v>
      </c>
      <c r="AN2" s="133">
        <f>HLOOKUP(AN1,DataOdafim!1:2,2,FALSE)</f>
        <v>0</v>
      </c>
      <c r="AO2" s="133">
        <f>HLOOKUP(AO1,DataOdafim!1:2,2,FALSE)</f>
        <v>0</v>
      </c>
      <c r="AP2" s="133">
        <f>HLOOKUP(AP1,DataOdafim!1:2,2,FALSE)</f>
        <v>0</v>
      </c>
      <c r="AQ2" s="133">
        <f>HLOOKUP(AQ1,DataOdafim!1:2,2,FALSE)</f>
        <v>0</v>
      </c>
      <c r="AR2" s="133">
        <f>HLOOKUP(AR1,DataOdafim!1:2,2,FALSE)</f>
        <v>0</v>
      </c>
      <c r="AS2" s="133">
        <f>HLOOKUP(AS1,DataOdafim!1:2,2,FALSE)</f>
        <v>0</v>
      </c>
      <c r="AT2" s="133">
        <f>HLOOKUP(AT1,DataOdafim!1:2,2,FALSE)</f>
        <v>0</v>
      </c>
      <c r="AU2" s="133">
        <f>HLOOKUP(AU1,DataOdafim!1:2,2,FALSE)</f>
        <v>0</v>
      </c>
      <c r="AV2" s="133">
        <f>HLOOKUP(AV1,DataOdafim!1:2,2,FALSE)</f>
        <v>0</v>
      </c>
      <c r="AW2" s="133">
        <f>HLOOKUP(AW1,DataOdafim!1:2,2,FALSE)</f>
        <v>0</v>
      </c>
      <c r="AX2" s="133">
        <f>HLOOKUP(AX1,DataOdafim!1:2,2,FALSE)</f>
        <v>0</v>
      </c>
      <c r="AY2" s="133">
        <f>HLOOKUP(AY1,DataOdafim!1:2,2,FALSE)</f>
        <v>0</v>
      </c>
      <c r="AZ2" s="133">
        <f>HLOOKUP(AZ1,DataOdafim!1:2,2,FALSE)</f>
        <v>0</v>
      </c>
      <c r="BA2" s="133">
        <f>HLOOKUP(BA1,DataOdafim!1:2,2,FALSE)</f>
        <v>0</v>
      </c>
      <c r="BB2" s="133">
        <f>HLOOKUP(BB1,DataOdafim!1:2,2,FALSE)</f>
        <v>0</v>
      </c>
      <c r="BC2" s="133">
        <f>HLOOKUP(BC1,DataOdafim!1:2,2,FALSE)</f>
        <v>0</v>
      </c>
      <c r="BD2" s="133">
        <f>HLOOKUP(BD1,DataOdafim!1:2,2,FALSE)</f>
        <v>0</v>
      </c>
      <c r="BE2" s="133">
        <f>HLOOKUP(BE1,DataOdafim!1:2,2,FALSE)</f>
        <v>0</v>
      </c>
      <c r="BF2" s="133">
        <f>HLOOKUP(BF1,DataOdafim!1:2,2,FALSE)</f>
        <v>0</v>
      </c>
      <c r="BG2" s="133">
        <f>HLOOKUP(BG1,DataOdafim!1:2,2,FALSE)</f>
        <v>0</v>
      </c>
      <c r="BH2" s="133">
        <f>HLOOKUP(BH1,DataOdafim!1:2,2,FALSE)</f>
        <v>0</v>
      </c>
      <c r="BI2" s="133">
        <f>HLOOKUP(BI1,DataOdafim!1:2,2,FALSE)</f>
        <v>0</v>
      </c>
    </row>
    <row r="3" spans="1:61" ht="15" x14ac:dyDescent="0.25">
      <c r="A3" s="63" t="s">
        <v>84</v>
      </c>
      <c r="B3" s="63">
        <f>VLOOKUP(B1,BaderOffer!$A:$AP,4,FALSE)</f>
        <v>46</v>
      </c>
      <c r="C3" s="63">
        <f>VLOOKUP(C1,BaderOffer!$A:$AP,4,FALSE)</f>
        <v>43</v>
      </c>
      <c r="D3" s="63">
        <f>VLOOKUP(D1,BaderOffer!$A:$AP,4,FALSE)</f>
        <v>10</v>
      </c>
      <c r="E3" s="63">
        <f>VLOOKUP(E1,BaderOffer!$A:$AP,4,FALSE)</f>
        <v>18</v>
      </c>
      <c r="F3" s="63">
        <f>VLOOKUP(F1,BaderOffer!$A:$AP,4,FALSE)</f>
        <v>0</v>
      </c>
      <c r="G3" s="63">
        <f>VLOOKUP(G1,BaderOffer!$A:$AP,4,FALSE)</f>
        <v>0</v>
      </c>
      <c r="H3" s="63">
        <f>VLOOKUP(H1,BaderOffer!$A:$AP,4,FALSE)</f>
        <v>0</v>
      </c>
      <c r="I3" s="63">
        <f>VLOOKUP(I1,BaderOffer!$A:$AP,4,FALSE)</f>
        <v>0</v>
      </c>
      <c r="J3" s="63">
        <f>VLOOKUP(J1,BaderOffer!$A:$AP,4,FALSE)</f>
        <v>0</v>
      </c>
      <c r="K3" s="63">
        <f>VLOOKUP(K1,BaderOffer!$A:$AP,4,FALSE)</f>
        <v>0</v>
      </c>
      <c r="L3" s="63">
        <f>VLOOKUP(L1,BaderOffer!$A:$AP,4,FALSE)</f>
        <v>0</v>
      </c>
      <c r="M3" s="63">
        <f>VLOOKUP(M1,BaderOffer!$A:$AP,4,FALSE)</f>
        <v>0</v>
      </c>
      <c r="N3" s="63">
        <f>VLOOKUP(N1,BaderOffer!$A:$AP,4,FALSE)</f>
        <v>0</v>
      </c>
      <c r="O3" s="63">
        <f>VLOOKUP(O1,BaderOffer!$A:$AP,4,FALSE)</f>
        <v>0</v>
      </c>
      <c r="P3" s="63">
        <f>VLOOKUP(P1,BaderOffer!$A:$AP,4,FALSE)</f>
        <v>0</v>
      </c>
      <c r="Q3" s="63">
        <f>VLOOKUP(Q1,BaderOffer!$A:$AP,4,FALSE)</f>
        <v>0</v>
      </c>
      <c r="R3" s="63">
        <f>VLOOKUP(R1,BaderOffer!$A:$AP,4,FALSE)</f>
        <v>0</v>
      </c>
      <c r="S3" s="63">
        <f>VLOOKUP(S1,BaderOffer!$A:$AP,4,FALSE)</f>
        <v>0</v>
      </c>
      <c r="T3" s="63">
        <f>VLOOKUP(T1,BaderOffer!$A:$AP,4,FALSE)</f>
        <v>0</v>
      </c>
      <c r="U3" s="63">
        <f>VLOOKUP(U1,BaderOffer!$A:$AP,4,FALSE)</f>
        <v>0</v>
      </c>
      <c r="V3" s="63">
        <f>VLOOKUP(V1,BaderOffer!$A:$AP,4,FALSE)</f>
        <v>0</v>
      </c>
      <c r="W3" s="63">
        <f>VLOOKUP(W1,BaderOffer!$A:$AP,4,FALSE)</f>
        <v>0</v>
      </c>
      <c r="X3" s="63">
        <f>VLOOKUP(X1,BaderOffer!$A:$AP,4,FALSE)</f>
        <v>0</v>
      </c>
      <c r="Y3" s="63">
        <f>VLOOKUP(Y1,BaderOffer!$A:$AP,4,FALSE)</f>
        <v>0</v>
      </c>
      <c r="Z3" s="63">
        <f>VLOOKUP(Z1,BaderOffer!$A:$AP,4,FALSE)</f>
        <v>0</v>
      </c>
      <c r="AA3" s="63">
        <f>VLOOKUP(AA1,BaderOffer!$A:$AP,4,FALSE)</f>
        <v>0</v>
      </c>
      <c r="AB3" s="63">
        <f>VLOOKUP(AB1,BaderOffer!$A:$AP,4,FALSE)</f>
        <v>0</v>
      </c>
      <c r="AC3" s="63">
        <f>VLOOKUP(AC1,BaderOffer!$A:$AP,4,FALSE)</f>
        <v>0</v>
      </c>
      <c r="AD3" s="63">
        <f>VLOOKUP(AD1,BaderOffer!$A:$AP,4,FALSE)</f>
        <v>0</v>
      </c>
      <c r="AE3" s="63">
        <f>VLOOKUP(AE1,BaderOffer!$A:$AP,4,FALSE)</f>
        <v>0</v>
      </c>
      <c r="AF3" s="63">
        <f>VLOOKUP(AF1,BaderOffer!$A:$AP,4,FALSE)</f>
        <v>0</v>
      </c>
      <c r="AG3" s="63">
        <f>VLOOKUP(AG1,BaderOffer!$A:$AP,4,FALSE)</f>
        <v>0</v>
      </c>
      <c r="AH3" s="63">
        <f>VLOOKUP(AH1,BaderOffer!$A:$AP,4,FALSE)</f>
        <v>0</v>
      </c>
      <c r="AI3" s="63">
        <f>VLOOKUP(AI1,BaderOffer!$A:$AP,4,FALSE)</f>
        <v>0</v>
      </c>
      <c r="AJ3" s="63">
        <f>VLOOKUP(AJ1,BaderOffer!$A:$AP,4,FALSE)</f>
        <v>0</v>
      </c>
      <c r="AK3" s="63">
        <f>VLOOKUP(AK1,BaderOffer!$A:$AP,4,FALSE)</f>
        <v>0</v>
      </c>
      <c r="AL3" s="63">
        <f>VLOOKUP(AL1,BaderOffer!$A:$AP,4,FALSE)</f>
        <v>0</v>
      </c>
      <c r="AM3" s="63">
        <f>VLOOKUP(AM1,BaderOffer!$A:$AP,4,FALSE)</f>
        <v>0</v>
      </c>
      <c r="AN3" s="63">
        <f>VLOOKUP(AN1,BaderOffer!$A:$AP,4,FALSE)</f>
        <v>0</v>
      </c>
      <c r="AO3" s="63">
        <f>VLOOKUP(AO1,BaderOffer!$A:$AP,4,FALSE)</f>
        <v>0</v>
      </c>
      <c r="AP3" s="63">
        <f>VLOOKUP(AP1,BaderOffer!$A:$AP,4,FALSE)</f>
        <v>0</v>
      </c>
      <c r="AQ3" s="63">
        <f>VLOOKUP(AQ1,BaderOffer!$A:$AP,4,FALSE)</f>
        <v>0</v>
      </c>
      <c r="AR3" s="63">
        <f>VLOOKUP(AR1,BaderOffer!$A:$AP,4,FALSE)</f>
        <v>0</v>
      </c>
      <c r="AS3" s="63">
        <f>VLOOKUP(AS1,BaderOffer!$A:$AP,4,FALSE)</f>
        <v>0</v>
      </c>
      <c r="AT3" s="63">
        <f>VLOOKUP(AT1,BaderOffer!$A:$AP,4,FALSE)</f>
        <v>0</v>
      </c>
      <c r="AU3" s="63">
        <f>VLOOKUP(AU1,BaderOffer!$A:$AP,4,FALSE)</f>
        <v>0</v>
      </c>
      <c r="AV3" s="63">
        <f>VLOOKUP(AV1,BaderOffer!$A:$AP,4,FALSE)</f>
        <v>0</v>
      </c>
      <c r="AW3" s="63">
        <f>VLOOKUP(AW1,BaderOffer!$A:$AP,4,FALSE)</f>
        <v>0</v>
      </c>
      <c r="AX3" s="63">
        <f>VLOOKUP(AX1,BaderOffer!$A:$AP,4,FALSE)</f>
        <v>0</v>
      </c>
      <c r="AY3" s="63">
        <f>VLOOKUP(AY1,BaderOffer!$A:$AP,4,FALSE)</f>
        <v>0</v>
      </c>
      <c r="AZ3" s="63">
        <f>VLOOKUP(AZ1,BaderOffer!$A:$AP,4,FALSE)</f>
        <v>0</v>
      </c>
      <c r="BA3" s="63">
        <f>VLOOKUP(BA1,BaderOffer!$A:$AP,4,FALSE)</f>
        <v>0</v>
      </c>
      <c r="BB3" s="63">
        <f>VLOOKUP(BB1,BaderOffer!$A:$AP,4,FALSE)</f>
        <v>0</v>
      </c>
      <c r="BC3" s="63">
        <f>VLOOKUP(BC1,BaderOffer!$A:$AP,4,FALSE)</f>
        <v>0</v>
      </c>
      <c r="BD3" s="63">
        <f>VLOOKUP(BD1,BaderOffer!$A:$AP,4,FALSE)</f>
        <v>0</v>
      </c>
      <c r="BE3" s="63">
        <f>VLOOKUP(BE1,BaderOffer!$A:$AP,4,FALSE)</f>
        <v>0</v>
      </c>
      <c r="BF3" s="63">
        <f>VLOOKUP(BF1,BaderOffer!$A:$AP,4,FALSE)</f>
        <v>0</v>
      </c>
      <c r="BG3" s="63">
        <f>VLOOKUP(BG1,BaderOffer!$A:$AP,4,FALSE)</f>
        <v>0</v>
      </c>
      <c r="BH3" s="63">
        <f>VLOOKUP(BH1,BaderOffer!$A:$AP,4,FALSE)</f>
        <v>0</v>
      </c>
      <c r="BI3" s="63">
        <f>VLOOKUP(BI1,BaderOffer!$A:$AP,4,FALSE)</f>
        <v>0</v>
      </c>
    </row>
    <row r="4" spans="1:61" s="97" customFormat="1" ht="15" x14ac:dyDescent="0.25">
      <c r="A4" s="63" t="s">
        <v>21</v>
      </c>
      <c r="B4" s="63">
        <f>VLOOKUP(B1,BaderOffer!$A:$AP,3,FALSE)</f>
        <v>123263</v>
      </c>
      <c r="C4" s="63">
        <f>VLOOKUP(C1,BaderOffer!$A:$AP,3,FALSE)</f>
        <v>115107</v>
      </c>
      <c r="D4" s="63">
        <f>VLOOKUP(D1,BaderOffer!$A:$AP,3,FALSE)</f>
        <v>28635</v>
      </c>
      <c r="E4" s="63">
        <f>VLOOKUP(E1,BaderOffer!$A:$AP,3,FALSE)</f>
        <v>51507</v>
      </c>
      <c r="F4" s="63">
        <f>VLOOKUP(F1,BaderOffer!$A:$AP,3,FALSE)</f>
        <v>0</v>
      </c>
      <c r="G4" s="63">
        <f>VLOOKUP(G1,BaderOffer!$A:$AP,3,FALSE)</f>
        <v>0</v>
      </c>
      <c r="H4" s="63">
        <f>VLOOKUP(H1,BaderOffer!$A:$AP,3,FALSE)</f>
        <v>0</v>
      </c>
      <c r="I4" s="63">
        <f>VLOOKUP(I1,BaderOffer!$A:$AP,3,FALSE)</f>
        <v>0</v>
      </c>
      <c r="J4" s="63">
        <f>VLOOKUP(J1,BaderOffer!$A:$AP,3,FALSE)</f>
        <v>0</v>
      </c>
      <c r="K4" s="63">
        <f>VLOOKUP(K1,BaderOffer!$A:$AP,3,FALSE)</f>
        <v>0</v>
      </c>
      <c r="L4" s="63">
        <f>VLOOKUP(L1,BaderOffer!$A:$AP,3,FALSE)</f>
        <v>0</v>
      </c>
      <c r="M4" s="63">
        <f>VLOOKUP(M1,BaderOffer!$A:$AP,3,FALSE)</f>
        <v>0</v>
      </c>
      <c r="N4" s="63">
        <f>VLOOKUP(N1,BaderOffer!$A:$AP,3,FALSE)</f>
        <v>0</v>
      </c>
      <c r="O4" s="63">
        <f>VLOOKUP(O1,BaderOffer!$A:$AP,3,FALSE)</f>
        <v>0</v>
      </c>
      <c r="P4" s="63">
        <f>VLOOKUP(P1,BaderOffer!$A:$AP,3,FALSE)</f>
        <v>0</v>
      </c>
      <c r="Q4" s="63">
        <f>VLOOKUP(Q1,BaderOffer!$A:$AP,3,FALSE)</f>
        <v>0</v>
      </c>
      <c r="R4" s="63">
        <f>VLOOKUP(R1,BaderOffer!$A:$AP,3,FALSE)</f>
        <v>0</v>
      </c>
      <c r="S4" s="63">
        <f>VLOOKUP(S1,BaderOffer!$A:$AP,3,FALSE)</f>
        <v>0</v>
      </c>
      <c r="T4" s="63">
        <f>VLOOKUP(T1,BaderOffer!$A:$AP,3,FALSE)</f>
        <v>0</v>
      </c>
      <c r="U4" s="63">
        <f>VLOOKUP(U1,BaderOffer!$A:$AP,3,FALSE)</f>
        <v>0</v>
      </c>
      <c r="V4" s="63">
        <f>VLOOKUP(V1,BaderOffer!$A:$AP,3,FALSE)</f>
        <v>0</v>
      </c>
      <c r="W4" s="63">
        <f>VLOOKUP(W1,BaderOffer!$A:$AP,3,FALSE)</f>
        <v>0</v>
      </c>
      <c r="X4" s="63">
        <f>VLOOKUP(X1,BaderOffer!$A:$AP,3,FALSE)</f>
        <v>0</v>
      </c>
      <c r="Y4" s="63">
        <f>VLOOKUP(Y1,BaderOffer!$A:$AP,3,FALSE)</f>
        <v>0</v>
      </c>
      <c r="Z4" s="63">
        <f>VLOOKUP(Z1,BaderOffer!$A:$AP,3,FALSE)</f>
        <v>0</v>
      </c>
      <c r="AA4" s="63">
        <f>VLOOKUP(AA1,BaderOffer!$A:$AP,3,FALSE)</f>
        <v>0</v>
      </c>
      <c r="AB4" s="63">
        <f>VLOOKUP(AB1,BaderOffer!$A:$AP,3,FALSE)</f>
        <v>0</v>
      </c>
      <c r="AC4" s="63">
        <f>VLOOKUP(AC1,BaderOffer!$A:$AP,3,FALSE)</f>
        <v>0</v>
      </c>
      <c r="AD4" s="63">
        <f>VLOOKUP(AD1,BaderOffer!$A:$AP,3,FALSE)</f>
        <v>0</v>
      </c>
      <c r="AE4" s="63">
        <f>VLOOKUP(AE1,BaderOffer!$A:$AP,3,FALSE)</f>
        <v>0</v>
      </c>
      <c r="AF4" s="63">
        <f>VLOOKUP(AF1,BaderOffer!$A:$AP,3,FALSE)</f>
        <v>0</v>
      </c>
      <c r="AG4" s="63">
        <f>VLOOKUP(AG1,BaderOffer!$A:$AP,3,FALSE)</f>
        <v>0</v>
      </c>
      <c r="AH4" s="63">
        <f>VLOOKUP(AH1,BaderOffer!$A:$AP,3,FALSE)</f>
        <v>0</v>
      </c>
      <c r="AI4" s="63">
        <f>VLOOKUP(AI1,BaderOffer!$A:$AP,3,FALSE)</f>
        <v>0</v>
      </c>
      <c r="AJ4" s="63">
        <f>VLOOKUP(AJ1,BaderOffer!$A:$AP,3,FALSE)</f>
        <v>0</v>
      </c>
      <c r="AK4" s="63">
        <f>VLOOKUP(AK1,BaderOffer!$A:$AP,3,FALSE)</f>
        <v>0</v>
      </c>
      <c r="AL4" s="63">
        <f>VLOOKUP(AL1,BaderOffer!$A:$AP,3,FALSE)</f>
        <v>0</v>
      </c>
      <c r="AM4" s="63">
        <f>VLOOKUP(AM1,BaderOffer!$A:$AP,3,FALSE)</f>
        <v>0</v>
      </c>
      <c r="AN4" s="63">
        <f>VLOOKUP(AN1,BaderOffer!$A:$AP,3,FALSE)</f>
        <v>0</v>
      </c>
      <c r="AO4" s="63">
        <f>VLOOKUP(AO1,BaderOffer!$A:$AP,3,FALSE)</f>
        <v>0</v>
      </c>
      <c r="AP4" s="63">
        <f>VLOOKUP(AP1,BaderOffer!$A:$AP,3,FALSE)</f>
        <v>0</v>
      </c>
      <c r="AQ4" s="63">
        <f>VLOOKUP(AQ1,BaderOffer!$A:$AP,3,FALSE)</f>
        <v>0</v>
      </c>
      <c r="AR4" s="63">
        <f>VLOOKUP(AR1,BaderOffer!$A:$AP,3,FALSE)</f>
        <v>0</v>
      </c>
      <c r="AS4" s="63">
        <f>VLOOKUP(AS1,BaderOffer!$A:$AP,3,FALSE)</f>
        <v>0</v>
      </c>
      <c r="AT4" s="63">
        <f>VLOOKUP(AT1,BaderOffer!$A:$AP,3,FALSE)</f>
        <v>0</v>
      </c>
      <c r="AU4" s="63">
        <f>VLOOKUP(AU1,BaderOffer!$A:$AP,3,FALSE)</f>
        <v>0</v>
      </c>
      <c r="AV4" s="63">
        <f>VLOOKUP(AV1,BaderOffer!$A:$AP,3,FALSE)</f>
        <v>0</v>
      </c>
      <c r="AW4" s="63">
        <f>VLOOKUP(AW1,BaderOffer!$A:$AP,3,FALSE)</f>
        <v>0</v>
      </c>
      <c r="AX4" s="63">
        <f>VLOOKUP(AX1,BaderOffer!$A:$AP,3,FALSE)</f>
        <v>0</v>
      </c>
      <c r="AY4" s="63">
        <f>VLOOKUP(AY1,BaderOffer!$A:$AP,3,FALSE)</f>
        <v>0</v>
      </c>
      <c r="AZ4" s="63">
        <f>VLOOKUP(AZ1,BaderOffer!$A:$AP,3,FALSE)</f>
        <v>0</v>
      </c>
      <c r="BA4" s="63">
        <f>VLOOKUP(BA1,BaderOffer!$A:$AP,3,FALSE)</f>
        <v>0</v>
      </c>
      <c r="BB4" s="63">
        <f>VLOOKUP(BB1,BaderOffer!$A:$AP,3,FALSE)</f>
        <v>0</v>
      </c>
      <c r="BC4" s="63">
        <f>VLOOKUP(BC1,BaderOffer!$A:$AP,3,FALSE)</f>
        <v>0</v>
      </c>
      <c r="BD4" s="63">
        <f>VLOOKUP(BD1,BaderOffer!$A:$AP,3,FALSE)</f>
        <v>0</v>
      </c>
      <c r="BE4" s="63">
        <f>VLOOKUP(BE1,BaderOffer!$A:$AP,3,FALSE)</f>
        <v>0</v>
      </c>
      <c r="BF4" s="63">
        <f>VLOOKUP(BF1,BaderOffer!$A:$AP,3,FALSE)</f>
        <v>0</v>
      </c>
      <c r="BG4" s="63">
        <f>VLOOKUP(BG1,BaderOffer!$A:$AP,3,FALSE)</f>
        <v>0</v>
      </c>
      <c r="BH4" s="63">
        <f>VLOOKUP(BH1,BaderOffer!$A:$AP,3,FALSE)</f>
        <v>0</v>
      </c>
      <c r="BI4" s="63">
        <f>VLOOKUP(BI1,BaderOffer!$A:$AP,3,FALSE)</f>
        <v>0</v>
      </c>
    </row>
    <row r="5" spans="1:61" ht="15" x14ac:dyDescent="0.25">
      <c r="A5" s="63" t="s">
        <v>82</v>
      </c>
      <c r="B5" s="63">
        <f>VLOOKUP(B1,BaderOffer!$A:$AP,42,FALSE)</f>
        <v>1</v>
      </c>
      <c r="C5" s="63">
        <f>VLOOKUP(C1,BaderOffer!$A:$AP,42,FALSE)</f>
        <v>1</v>
      </c>
      <c r="D5" s="63">
        <f>VLOOKUP(D1,BaderOffer!$A:$AP,42,FALSE)</f>
        <v>0</v>
      </c>
      <c r="E5" s="63">
        <f>VLOOKUP(E1,BaderOffer!$A:$AP,42,FALSE)</f>
        <v>1</v>
      </c>
      <c r="F5" s="63">
        <f>VLOOKUP(F1,BaderOffer!$A:$AP,42,FALSE)</f>
        <v>0</v>
      </c>
      <c r="G5" s="63">
        <f>VLOOKUP(G1,BaderOffer!$A:$AP,42,FALSE)</f>
        <v>0</v>
      </c>
      <c r="H5" s="63">
        <f>VLOOKUP(H1,BaderOffer!$A:$AP,42,FALSE)</f>
        <v>0</v>
      </c>
      <c r="I5" s="63">
        <f>VLOOKUP(I1,BaderOffer!$A:$AP,42,FALSE)</f>
        <v>0</v>
      </c>
      <c r="J5" s="63">
        <f>VLOOKUP(J1,BaderOffer!$A:$AP,42,FALSE)</f>
        <v>0</v>
      </c>
      <c r="K5" s="63">
        <f>VLOOKUP(K1,BaderOffer!$A:$AP,42,FALSE)</f>
        <v>0</v>
      </c>
      <c r="L5" s="63">
        <f>VLOOKUP(L1,BaderOffer!$A:$AP,42,FALSE)</f>
        <v>0</v>
      </c>
      <c r="M5" s="63">
        <f>VLOOKUP(M1,BaderOffer!$A:$AP,42,FALSE)</f>
        <v>0</v>
      </c>
      <c r="N5" s="63">
        <f>VLOOKUP(N1,BaderOffer!$A:$AP,42,FALSE)</f>
        <v>0</v>
      </c>
      <c r="O5" s="63">
        <f>VLOOKUP(O1,BaderOffer!$A:$AP,42,FALSE)</f>
        <v>0</v>
      </c>
      <c r="P5" s="63">
        <f>VLOOKUP(P1,BaderOffer!$A:$AP,42,FALSE)</f>
        <v>0</v>
      </c>
      <c r="Q5" s="63">
        <f>VLOOKUP(Q1,BaderOffer!$A:$AP,42,FALSE)</f>
        <v>0</v>
      </c>
      <c r="R5" s="63">
        <f>VLOOKUP(R1,BaderOffer!$A:$AP,42,FALSE)</f>
        <v>0</v>
      </c>
      <c r="S5" s="63">
        <f>VLOOKUP(S1,BaderOffer!$A:$AP,42,FALSE)</f>
        <v>0</v>
      </c>
      <c r="T5" s="63">
        <f>VLOOKUP(T1,BaderOffer!$A:$AP,42,FALSE)</f>
        <v>0</v>
      </c>
      <c r="U5" s="63">
        <f>VLOOKUP(U1,BaderOffer!$A:$AP,42,FALSE)</f>
        <v>0</v>
      </c>
      <c r="V5" s="63">
        <f>VLOOKUP(V1,BaderOffer!$A:$AP,42,FALSE)</f>
        <v>0</v>
      </c>
      <c r="W5" s="63">
        <f>VLOOKUP(W1,BaderOffer!$A:$AP,42,FALSE)</f>
        <v>0</v>
      </c>
      <c r="X5" s="63">
        <f>VLOOKUP(X1,BaderOffer!$A:$AP,42,FALSE)</f>
        <v>0</v>
      </c>
      <c r="Y5" s="63">
        <f>VLOOKUP(Y1,BaderOffer!$A:$AP,42,FALSE)</f>
        <v>0</v>
      </c>
      <c r="Z5" s="63">
        <f>VLOOKUP(Z1,BaderOffer!$A:$AP,42,FALSE)</f>
        <v>0</v>
      </c>
      <c r="AA5" s="63">
        <f>VLOOKUP(AA1,BaderOffer!$A:$AP,42,FALSE)</f>
        <v>0</v>
      </c>
      <c r="AB5" s="63">
        <f>VLOOKUP(AB1,BaderOffer!$A:$AP,42,FALSE)</f>
        <v>0</v>
      </c>
      <c r="AC5" s="63">
        <f>VLOOKUP(AC1,BaderOffer!$A:$AP,42,FALSE)</f>
        <v>0</v>
      </c>
      <c r="AD5" s="63">
        <f>VLOOKUP(AD1,BaderOffer!$A:$AP,42,FALSE)</f>
        <v>0</v>
      </c>
      <c r="AE5" s="63">
        <f>VLOOKUP(AE1,BaderOffer!$A:$AP,42,FALSE)</f>
        <v>0</v>
      </c>
      <c r="AF5" s="63">
        <f>VLOOKUP(AF1,BaderOffer!$A:$AP,42,FALSE)</f>
        <v>0</v>
      </c>
      <c r="AG5" s="63">
        <f>VLOOKUP(AG1,BaderOffer!$A:$AP,42,FALSE)</f>
        <v>0</v>
      </c>
      <c r="AH5" s="63">
        <f>VLOOKUP(AH1,BaderOffer!$A:$AP,42,FALSE)</f>
        <v>0</v>
      </c>
      <c r="AI5" s="63">
        <f>VLOOKUP(AI1,BaderOffer!$A:$AP,42,FALSE)</f>
        <v>0</v>
      </c>
      <c r="AJ5" s="63">
        <f>VLOOKUP(AJ1,BaderOffer!$A:$AP,42,FALSE)</f>
        <v>0</v>
      </c>
      <c r="AK5" s="63">
        <f>VLOOKUP(AK1,BaderOffer!$A:$AP,42,FALSE)</f>
        <v>0</v>
      </c>
      <c r="AL5" s="63">
        <f>VLOOKUP(AL1,BaderOffer!$A:$AP,42,FALSE)</f>
        <v>0</v>
      </c>
      <c r="AM5" s="63">
        <f>VLOOKUP(AM1,BaderOffer!$A:$AP,42,FALSE)</f>
        <v>0</v>
      </c>
      <c r="AN5" s="63">
        <f>VLOOKUP(AN1,BaderOffer!$A:$AP,42,FALSE)</f>
        <v>0</v>
      </c>
      <c r="AO5" s="63">
        <f>VLOOKUP(AO1,BaderOffer!$A:$AP,42,FALSE)</f>
        <v>0</v>
      </c>
      <c r="AP5" s="63">
        <f>VLOOKUP(AP1,BaderOffer!$A:$AP,42,FALSE)</f>
        <v>0</v>
      </c>
      <c r="AQ5" s="63">
        <f>VLOOKUP(AQ1,BaderOffer!$A:$AP,42,FALSE)</f>
        <v>0</v>
      </c>
      <c r="AR5" s="63">
        <f>VLOOKUP(AR1,BaderOffer!$A:$AP,42,FALSE)</f>
        <v>0</v>
      </c>
      <c r="AS5" s="63">
        <f>VLOOKUP(AS1,BaderOffer!$A:$AP,42,FALSE)</f>
        <v>0</v>
      </c>
      <c r="AT5" s="63">
        <f>VLOOKUP(AT1,BaderOffer!$A:$AP,42,FALSE)</f>
        <v>0</v>
      </c>
      <c r="AU5" s="63">
        <f>VLOOKUP(AU1,BaderOffer!$A:$AP,42,FALSE)</f>
        <v>0</v>
      </c>
      <c r="AV5" s="63">
        <f>VLOOKUP(AV1,BaderOffer!$A:$AP,42,FALSE)</f>
        <v>0</v>
      </c>
      <c r="AW5" s="63">
        <f>VLOOKUP(AW1,BaderOffer!$A:$AP,42,FALSE)</f>
        <v>0</v>
      </c>
      <c r="AX5" s="63">
        <f>VLOOKUP(AX1,BaderOffer!$A:$AP,42,FALSE)</f>
        <v>0</v>
      </c>
      <c r="AY5" s="63">
        <f>VLOOKUP(AY1,BaderOffer!$A:$AP,42,FALSE)</f>
        <v>0</v>
      </c>
      <c r="AZ5" s="63">
        <f>VLOOKUP(AZ1,BaderOffer!$A:$AP,42,FALSE)</f>
        <v>0</v>
      </c>
      <c r="BA5" s="63">
        <f>VLOOKUP(BA1,BaderOffer!$A:$AP,42,FALSE)</f>
        <v>0</v>
      </c>
      <c r="BB5" s="63">
        <f>VLOOKUP(BB1,BaderOffer!$A:$AP,42,FALSE)</f>
        <v>0</v>
      </c>
      <c r="BC5" s="63">
        <f>VLOOKUP(BC1,BaderOffer!$A:$AP,42,FALSE)</f>
        <v>0</v>
      </c>
      <c r="BD5" s="63">
        <f>VLOOKUP(BD1,BaderOffer!$A:$AP,42,FALSE)</f>
        <v>0</v>
      </c>
      <c r="BE5" s="63">
        <f>VLOOKUP(BE1,BaderOffer!$A:$AP,42,FALSE)</f>
        <v>0</v>
      </c>
      <c r="BF5" s="63">
        <f>VLOOKUP(BF1,BaderOffer!$A:$AP,42,FALSE)</f>
        <v>0</v>
      </c>
      <c r="BG5" s="63">
        <f>VLOOKUP(BG1,BaderOffer!$A:$AP,42,FALSE)</f>
        <v>0</v>
      </c>
      <c r="BH5" s="63">
        <f>VLOOKUP(BH1,BaderOffer!$A:$AP,42,FALSE)</f>
        <v>0</v>
      </c>
      <c r="BI5" s="63">
        <f>VLOOKUP(BI1,BaderOffer!$A:$AP,42,FALSE)</f>
        <v>0</v>
      </c>
    </row>
    <row r="6" spans="1:61" ht="15" x14ac:dyDescent="0.25">
      <c r="A6" s="63" t="s">
        <v>97</v>
      </c>
      <c r="B6" s="63">
        <f>IF((SUMIF(Data!$J:$J,"=" &amp; DataOdafimBenifrad!B1)/B1)&gt;1,(SUMIF(Data!$J:$J,"=" &amp; DataOdafimBenifrad!B1)/B1),1)</f>
        <v>2</v>
      </c>
      <c r="C6" s="63">
        <f>IF((SUMIF(Data!$J:$J,"=" &amp; DataOdafimBenifrad!C1)/C1)&gt;1,(SUMIF(Data!$J:$J,"=" &amp; DataOdafimBenifrad!C1)/C1),1)</f>
        <v>2</v>
      </c>
      <c r="D6" s="63">
        <f>IF((SUMIF(Data!$J:$J,"=" &amp; DataOdafimBenifrad!D1)/D1)&gt;1,(SUMIF(Data!$J:$J,"=" &amp; DataOdafimBenifrad!D1)/D1),1)</f>
        <v>2</v>
      </c>
      <c r="E6" s="63">
        <f>IF((SUMIF(Data!$J:$J,"=" &amp; DataOdafimBenifrad!E1)/E1)&gt;1,(SUMIF(Data!$J:$J,"=" &amp; DataOdafimBenifrad!E1)/E1),1)</f>
        <v>2</v>
      </c>
      <c r="F6" s="63">
        <f>IF((SUMIF(Data!$J:$J,"=" &amp; DataOdafimBenifrad!F1)/F1)&gt;1,(SUMIF(Data!$J:$J,"=" &amp; DataOdafimBenifrad!F1)/F1),1)</f>
        <v>1</v>
      </c>
      <c r="G6" s="63">
        <f>IF((SUMIF(Data!$J:$J,"=" &amp; DataOdafimBenifrad!G1)/G1)&gt;1,(SUMIF(Data!$J:$J,"=" &amp; DataOdafimBenifrad!G1)/G1),1)</f>
        <v>1</v>
      </c>
      <c r="H6" s="63">
        <f>IF((SUMIF(Data!$J:$J,"=" &amp; DataOdafimBenifrad!H1)/H1)&gt;1,(SUMIF(Data!$J:$J,"=" &amp; DataOdafimBenifrad!H1)/H1),1)</f>
        <v>1</v>
      </c>
      <c r="I6" s="63">
        <f>IF((SUMIF(Data!$J:$J,"=" &amp; DataOdafimBenifrad!I1)/I1)&gt;1,(SUMIF(Data!$J:$J,"=" &amp; DataOdafimBenifrad!I1)/I1),1)</f>
        <v>1</v>
      </c>
      <c r="J6" s="63">
        <f>IF((SUMIF(Data!$J:$J,"=" &amp; DataOdafimBenifrad!J1)/J1)&gt;1,(SUMIF(Data!$J:$J,"=" &amp; DataOdafimBenifrad!J1)/J1),1)</f>
        <v>1</v>
      </c>
      <c r="K6" s="63">
        <f>IF((SUMIF(Data!$J:$J,"=" &amp; DataOdafimBenifrad!K1)/K1)&gt;1,(SUMIF(Data!$J:$J,"=" &amp; DataOdafimBenifrad!K1)/K1),1)</f>
        <v>1</v>
      </c>
      <c r="L6" s="63">
        <f>IF((SUMIF(Data!$J:$J,"=" &amp; DataOdafimBenifrad!L1)/L1)&gt;1,(SUMIF(Data!$J:$J,"=" &amp; DataOdafimBenifrad!L1)/L1),1)</f>
        <v>1</v>
      </c>
      <c r="M6" s="63">
        <f>IF((SUMIF(Data!$J:$J,"=" &amp; DataOdafimBenifrad!M1)/M1)&gt;1,(SUMIF(Data!$J:$J,"=" &amp; DataOdafimBenifrad!M1)/M1),1)</f>
        <v>1</v>
      </c>
      <c r="N6" s="63">
        <f>IF((SUMIF(Data!$J:$J,"=" &amp; DataOdafimBenifrad!N1)/N1)&gt;1,(SUMIF(Data!$J:$J,"=" &amp; DataOdafimBenifrad!N1)/N1),1)</f>
        <v>1</v>
      </c>
      <c r="O6" s="63">
        <f>IF((SUMIF(Data!$J:$J,"=" &amp; DataOdafimBenifrad!O1)/O1)&gt;1,(SUMIF(Data!$J:$J,"=" &amp; DataOdafimBenifrad!O1)/O1),1)</f>
        <v>1</v>
      </c>
      <c r="P6" s="63">
        <f>IF((SUMIF(Data!$J:$J,"=" &amp; DataOdafimBenifrad!P1)/P1)&gt;1,(SUMIF(Data!$J:$J,"=" &amp; DataOdafimBenifrad!P1)/P1),1)</f>
        <v>1</v>
      </c>
      <c r="Q6" s="63">
        <f>IF((SUMIF(Data!$J:$J,"=" &amp; DataOdafimBenifrad!Q1)/Q1)&gt;1,(SUMIF(Data!$J:$J,"=" &amp; DataOdafimBenifrad!Q1)/Q1),1)</f>
        <v>1</v>
      </c>
      <c r="R6" s="63">
        <f>IF((SUMIF(Data!$J:$J,"=" &amp; DataOdafimBenifrad!R1)/R1)&gt;1,(SUMIF(Data!$J:$J,"=" &amp; DataOdafimBenifrad!R1)/R1),1)</f>
        <v>1</v>
      </c>
      <c r="S6" s="63">
        <f>IF((SUMIF(Data!$J:$J,"=" &amp; DataOdafimBenifrad!S1)/S1)&gt;1,(SUMIF(Data!$J:$J,"=" &amp; DataOdafimBenifrad!S1)/S1),1)</f>
        <v>1</v>
      </c>
      <c r="T6" s="63">
        <f>IF((SUMIF(Data!$J:$J,"=" &amp; DataOdafimBenifrad!T1)/T1)&gt;1,(SUMIF(Data!$J:$J,"=" &amp; DataOdafimBenifrad!T1)/T1),1)</f>
        <v>1</v>
      </c>
      <c r="U6" s="63">
        <f>IF((SUMIF(Data!$J:$J,"=" &amp; DataOdafimBenifrad!U1)/U1)&gt;1,(SUMIF(Data!$J:$J,"=" &amp; DataOdafimBenifrad!U1)/U1),1)</f>
        <v>1</v>
      </c>
      <c r="V6" s="63">
        <f>IF((SUMIF(Data!$J:$J,"=" &amp; DataOdafimBenifrad!V1)/V1)&gt;1,(SUMIF(Data!$J:$J,"=" &amp; DataOdafimBenifrad!V1)/V1),1)</f>
        <v>1</v>
      </c>
      <c r="W6" s="63">
        <f>IF((SUMIF(Data!$J:$J,"=" &amp; DataOdafimBenifrad!W1)/W1)&gt;1,(SUMIF(Data!$J:$J,"=" &amp; DataOdafimBenifrad!W1)/W1),1)</f>
        <v>1</v>
      </c>
      <c r="X6" s="63">
        <f>IF((SUMIF(Data!$J:$J,"=" &amp; DataOdafimBenifrad!X1)/X1)&gt;1,(SUMIF(Data!$J:$J,"=" &amp; DataOdafimBenifrad!X1)/X1),1)</f>
        <v>1</v>
      </c>
      <c r="Y6" s="63">
        <f>IF((SUMIF(Data!$J:$J,"=" &amp; DataOdafimBenifrad!Y1)/Y1)&gt;1,(SUMIF(Data!$J:$J,"=" &amp; DataOdafimBenifrad!Y1)/Y1),1)</f>
        <v>1</v>
      </c>
      <c r="Z6" s="63">
        <f>IF((SUMIF(Data!$J:$J,"=" &amp; DataOdafimBenifrad!Z1)/Z1)&gt;1,(SUMIF(Data!$J:$J,"=" &amp; DataOdafimBenifrad!Z1)/Z1),1)</f>
        <v>1</v>
      </c>
      <c r="AA6" s="63">
        <f>IF((SUMIF(Data!$J:$J,"=" &amp; DataOdafimBenifrad!AA1)/AA1)&gt;1,(SUMIF(Data!$J:$J,"=" &amp; DataOdafimBenifrad!AA1)/AA1),1)</f>
        <v>1</v>
      </c>
      <c r="AB6" s="63">
        <f>IF((SUMIF(Data!$J:$J,"=" &amp; DataOdafimBenifrad!AB1)/AB1)&gt;1,(SUMIF(Data!$J:$J,"=" &amp; DataOdafimBenifrad!AB1)/AB1),1)</f>
        <v>1</v>
      </c>
      <c r="AC6" s="63">
        <f>IF((SUMIF(Data!$J:$J,"=" &amp; DataOdafimBenifrad!AC1)/AC1)&gt;1,(SUMIF(Data!$J:$J,"=" &amp; DataOdafimBenifrad!AC1)/AC1),1)</f>
        <v>1</v>
      </c>
      <c r="AD6" s="63">
        <f>IF((SUMIF(Data!$J:$J,"=" &amp; DataOdafimBenifrad!AD1)/AD1)&gt;1,(SUMIF(Data!$J:$J,"=" &amp; DataOdafimBenifrad!AD1)/AD1),1)</f>
        <v>1</v>
      </c>
      <c r="AE6" s="63">
        <f>IF((SUMIF(Data!$J:$J,"=" &amp; DataOdafimBenifrad!AE1)/AE1)&gt;1,(SUMIF(Data!$J:$J,"=" &amp; DataOdafimBenifrad!AE1)/AE1),1)</f>
        <v>1</v>
      </c>
      <c r="AF6" s="63">
        <f>IF((SUMIF(Data!$J:$J,"=" &amp; DataOdafimBenifrad!AF1)/AF1)&gt;1,(SUMIF(Data!$J:$J,"=" &amp; DataOdafimBenifrad!AF1)/AF1),1)</f>
        <v>1</v>
      </c>
      <c r="AG6" s="63">
        <f>IF((SUMIF(Data!$J:$J,"=" &amp; DataOdafimBenifrad!AG1)/AG1)&gt;1,(SUMIF(Data!$J:$J,"=" &amp; DataOdafimBenifrad!AG1)/AG1),1)</f>
        <v>1</v>
      </c>
      <c r="AH6" s="63">
        <f>IF((SUMIF(Data!$J:$J,"=" &amp; DataOdafimBenifrad!AH1)/AH1)&gt;1,(SUMIF(Data!$J:$J,"=" &amp; DataOdafimBenifrad!AH1)/AH1),1)</f>
        <v>1</v>
      </c>
      <c r="AI6" s="63">
        <f>IF((SUMIF(Data!$J:$J,"=" &amp; DataOdafimBenifrad!AI1)/AI1)&gt;1,(SUMIF(Data!$J:$J,"=" &amp; DataOdafimBenifrad!AI1)/AI1),1)</f>
        <v>1</v>
      </c>
      <c r="AJ6" s="63">
        <f>IF((SUMIF(Data!$J:$J,"=" &amp; DataOdafimBenifrad!AJ1)/AJ1)&gt;1,(SUMIF(Data!$J:$J,"=" &amp; DataOdafimBenifrad!AJ1)/AJ1),1)</f>
        <v>1</v>
      </c>
      <c r="AK6" s="63">
        <f>IF((SUMIF(Data!$J:$J,"=" &amp; DataOdafimBenifrad!AK1)/AK1)&gt;1,(SUMIF(Data!$J:$J,"=" &amp; DataOdafimBenifrad!AK1)/AK1),1)</f>
        <v>1</v>
      </c>
      <c r="AL6" s="63">
        <f>IF((SUMIF(Data!$J:$J,"=" &amp; DataOdafimBenifrad!AL1)/AL1)&gt;1,(SUMIF(Data!$J:$J,"=" &amp; DataOdafimBenifrad!AL1)/AL1),1)</f>
        <v>1</v>
      </c>
      <c r="AM6" s="63">
        <f>IF((SUMIF(Data!$J:$J,"=" &amp; DataOdafimBenifrad!AM1)/AM1)&gt;1,(SUMIF(Data!$J:$J,"=" &amp; DataOdafimBenifrad!AM1)/AM1),1)</f>
        <v>1</v>
      </c>
      <c r="AN6" s="63">
        <f>IF((SUMIF(Data!$J:$J,"=" &amp; DataOdafimBenifrad!AN1)/AN1)&gt;1,(SUMIF(Data!$J:$J,"=" &amp; DataOdafimBenifrad!AN1)/AN1),1)</f>
        <v>1</v>
      </c>
      <c r="AO6" s="63">
        <f>IF((SUMIF(Data!$J:$J,"=" &amp; DataOdafimBenifrad!AO1)/AO1)&gt;1,(SUMIF(Data!$J:$J,"=" &amp; DataOdafimBenifrad!AO1)/AO1),1)</f>
        <v>1</v>
      </c>
      <c r="AP6" s="63">
        <f>IF((SUMIF(Data!$J:$J,"=" &amp; DataOdafimBenifrad!AP1)/AP1)&gt;1,(SUMIF(Data!$J:$J,"=" &amp; DataOdafimBenifrad!AP1)/AP1),1)</f>
        <v>1</v>
      </c>
      <c r="AQ6" s="63">
        <f>IF((SUMIF(Data!$J:$J,"=" &amp; DataOdafimBenifrad!AQ1)/AQ1)&gt;1,(SUMIF(Data!$J:$J,"=" &amp; DataOdafimBenifrad!AQ1)/AQ1),1)</f>
        <v>1</v>
      </c>
      <c r="AR6" s="63">
        <f>IF((SUMIF(Data!$J:$J,"=" &amp; DataOdafimBenifrad!AR1)/AR1)&gt;1,(SUMIF(Data!$J:$J,"=" &amp; DataOdafimBenifrad!AR1)/AR1),1)</f>
        <v>1</v>
      </c>
      <c r="AS6" s="63">
        <f>IF((SUMIF(Data!$J:$J,"=" &amp; DataOdafimBenifrad!AS1)/AS1)&gt;1,(SUMIF(Data!$J:$J,"=" &amp; DataOdafimBenifrad!AS1)/AS1),1)</f>
        <v>1</v>
      </c>
      <c r="AT6" s="63">
        <f>IF((SUMIF(Data!$J:$J,"=" &amp; DataOdafimBenifrad!AT1)/AT1)&gt;1,(SUMIF(Data!$J:$J,"=" &amp; DataOdafimBenifrad!AT1)/AT1),1)</f>
        <v>1</v>
      </c>
      <c r="AU6" s="63">
        <f>IF((SUMIF(Data!$J:$J,"=" &amp; DataOdafimBenifrad!AU1)/AU1)&gt;1,(SUMIF(Data!$J:$J,"=" &amp; DataOdafimBenifrad!AU1)/AU1),1)</f>
        <v>1</v>
      </c>
      <c r="AV6" s="63">
        <f>IF((SUMIF(Data!$J:$J,"=" &amp; DataOdafimBenifrad!AV1)/AV1)&gt;1,(SUMIF(Data!$J:$J,"=" &amp; DataOdafimBenifrad!AV1)/AV1),1)</f>
        <v>1</v>
      </c>
      <c r="AW6" s="63">
        <f>IF((SUMIF(Data!$J:$J,"=" &amp; DataOdafimBenifrad!AW1)/AW1)&gt;1,(SUMIF(Data!$J:$J,"=" &amp; DataOdafimBenifrad!AW1)/AW1),1)</f>
        <v>1</v>
      </c>
      <c r="AX6" s="63">
        <f>IF((SUMIF(Data!$J:$J,"=" &amp; DataOdafimBenifrad!AX1)/AX1)&gt;1,(SUMIF(Data!$J:$J,"=" &amp; DataOdafimBenifrad!AX1)/AX1),1)</f>
        <v>1</v>
      </c>
      <c r="AY6" s="63">
        <f>IF((SUMIF(Data!$J:$J,"=" &amp; DataOdafimBenifrad!AY1)/AY1)&gt;1,(SUMIF(Data!$J:$J,"=" &amp; DataOdafimBenifrad!AY1)/AY1),1)</f>
        <v>1</v>
      </c>
      <c r="AZ6" s="63">
        <f>IF((SUMIF(Data!$J:$J,"=" &amp; DataOdafimBenifrad!AZ1)/AZ1)&gt;1,(SUMIF(Data!$J:$J,"=" &amp; DataOdafimBenifrad!AZ1)/AZ1),1)</f>
        <v>1</v>
      </c>
      <c r="BA6" s="63">
        <f>IF((SUMIF(Data!$J:$J,"=" &amp; DataOdafimBenifrad!BA1)/BA1)&gt;1,(SUMIF(Data!$J:$J,"=" &amp; DataOdafimBenifrad!BA1)/BA1),1)</f>
        <v>1</v>
      </c>
      <c r="BB6" s="63">
        <f>IF((SUMIF(Data!$J:$J,"=" &amp; DataOdafimBenifrad!BB1)/BB1)&gt;1,(SUMIF(Data!$J:$J,"=" &amp; DataOdafimBenifrad!BB1)/BB1),1)</f>
        <v>1</v>
      </c>
      <c r="BC6" s="63">
        <f>IF((SUMIF(Data!$J:$J,"=" &amp; DataOdafimBenifrad!BC1)/BC1)&gt;1,(SUMIF(Data!$J:$J,"=" &amp; DataOdafimBenifrad!BC1)/BC1),1)</f>
        <v>1</v>
      </c>
      <c r="BD6" s="63">
        <f>IF((SUMIF(Data!$J:$J,"=" &amp; DataOdafimBenifrad!BD1)/BD1)&gt;1,(SUMIF(Data!$J:$J,"=" &amp; DataOdafimBenifrad!BD1)/BD1),1)</f>
        <v>1</v>
      </c>
      <c r="BE6" s="63">
        <f>IF((SUMIF(Data!$J:$J,"=" &amp; DataOdafimBenifrad!BE1)/BE1)&gt;1,(SUMIF(Data!$J:$J,"=" &amp; DataOdafimBenifrad!BE1)/BE1),1)</f>
        <v>1</v>
      </c>
      <c r="BF6" s="63">
        <f>IF((SUMIF(Data!$J:$J,"=" &amp; DataOdafimBenifrad!BF1)/BF1)&gt;1,(SUMIF(Data!$J:$J,"=" &amp; DataOdafimBenifrad!BF1)/BF1),1)</f>
        <v>1</v>
      </c>
      <c r="BG6" s="63">
        <f>IF((SUMIF(Data!$J:$J,"=" &amp; DataOdafimBenifrad!BG1)/BG1)&gt;1,(SUMIF(Data!$J:$J,"=" &amp; DataOdafimBenifrad!BG1)/BG1),1)</f>
        <v>1</v>
      </c>
      <c r="BH6" s="63">
        <f>IF((SUMIF(Data!$J:$J,"=" &amp; DataOdafimBenifrad!BH1)/BH1)&gt;1,(SUMIF(Data!$J:$J,"=" &amp; DataOdafimBenifrad!BH1)/BH1),1)</f>
        <v>1</v>
      </c>
      <c r="BI6" s="63">
        <f>IF((SUMIF(Data!$J:$J,"=" &amp; DataOdafimBenifrad!BI1)/BI1)&gt;1,(SUMIF(Data!$J:$J,"=" &amp; DataOdafimBenifrad!BI1)/BI1),1)</f>
        <v>1</v>
      </c>
    </row>
    <row r="7" spans="1:61" ht="15" x14ac:dyDescent="0.25">
      <c r="A7" s="63">
        <v>1</v>
      </c>
      <c r="B7" s="65">
        <f>IF(B$5&gt;($A7-1),1,0)</f>
        <v>1</v>
      </c>
      <c r="C7" s="65">
        <f t="shared" ref="C7:R21" si="0">IF(C$5&gt;($A7-1),1,0)</f>
        <v>1</v>
      </c>
      <c r="D7" s="65">
        <f t="shared" si="0"/>
        <v>0</v>
      </c>
      <c r="E7" s="65">
        <f t="shared" si="0"/>
        <v>1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ref="S7:BI7" si="1">IF(S$5&gt;($A7-1),1,0)</f>
        <v>0</v>
      </c>
      <c r="T7" s="65">
        <f t="shared" si="1"/>
        <v>0</v>
      </c>
      <c r="U7" s="65">
        <f t="shared" si="1"/>
        <v>0</v>
      </c>
      <c r="V7" s="65">
        <f t="shared" si="1"/>
        <v>0</v>
      </c>
      <c r="W7" s="65">
        <f t="shared" si="1"/>
        <v>0</v>
      </c>
      <c r="X7" s="65">
        <f t="shared" si="1"/>
        <v>0</v>
      </c>
      <c r="Y7" s="65">
        <f t="shared" si="1"/>
        <v>0</v>
      </c>
      <c r="Z7" s="65">
        <f t="shared" si="1"/>
        <v>0</v>
      </c>
      <c r="AA7" s="65">
        <f t="shared" si="1"/>
        <v>0</v>
      </c>
      <c r="AB7" s="65">
        <f t="shared" si="1"/>
        <v>0</v>
      </c>
      <c r="AC7" s="65">
        <f t="shared" si="1"/>
        <v>0</v>
      </c>
      <c r="AD7" s="65">
        <f t="shared" si="1"/>
        <v>0</v>
      </c>
      <c r="AE7" s="65">
        <f t="shared" si="1"/>
        <v>0</v>
      </c>
      <c r="AF7" s="65">
        <f t="shared" si="1"/>
        <v>0</v>
      </c>
      <c r="AG7" s="65">
        <f t="shared" si="1"/>
        <v>0</v>
      </c>
      <c r="AH7" s="65">
        <f t="shared" si="1"/>
        <v>0</v>
      </c>
      <c r="AI7" s="65">
        <f t="shared" si="1"/>
        <v>0</v>
      </c>
      <c r="AJ7" s="65">
        <f t="shared" si="1"/>
        <v>0</v>
      </c>
      <c r="AK7" s="65">
        <f t="shared" si="1"/>
        <v>0</v>
      </c>
      <c r="AL7" s="65">
        <f t="shared" si="1"/>
        <v>0</v>
      </c>
      <c r="AM7" s="65">
        <f t="shared" si="1"/>
        <v>0</v>
      </c>
      <c r="AN7" s="65">
        <f t="shared" si="1"/>
        <v>0</v>
      </c>
      <c r="AO7" s="65">
        <f t="shared" si="1"/>
        <v>0</v>
      </c>
      <c r="AP7" s="65">
        <f t="shared" si="1"/>
        <v>0</v>
      </c>
      <c r="AQ7" s="65">
        <f t="shared" si="1"/>
        <v>0</v>
      </c>
      <c r="AR7" s="65">
        <f t="shared" si="1"/>
        <v>0</v>
      </c>
      <c r="AS7" s="65">
        <f t="shared" si="1"/>
        <v>0</v>
      </c>
      <c r="AT7" s="65">
        <f t="shared" si="1"/>
        <v>0</v>
      </c>
      <c r="AU7" s="65">
        <f t="shared" si="1"/>
        <v>0</v>
      </c>
      <c r="AV7" s="65">
        <f t="shared" si="1"/>
        <v>0</v>
      </c>
      <c r="AW7" s="65">
        <f t="shared" si="1"/>
        <v>0</v>
      </c>
      <c r="AX7" s="65">
        <f t="shared" si="1"/>
        <v>0</v>
      </c>
      <c r="AY7" s="65">
        <f t="shared" si="1"/>
        <v>0</v>
      </c>
      <c r="AZ7" s="65">
        <f t="shared" si="1"/>
        <v>0</v>
      </c>
      <c r="BA7" s="65">
        <f t="shared" si="1"/>
        <v>0</v>
      </c>
      <c r="BB7" s="65">
        <f t="shared" si="1"/>
        <v>0</v>
      </c>
      <c r="BC7" s="65">
        <f t="shared" si="1"/>
        <v>0</v>
      </c>
      <c r="BD7" s="65">
        <f t="shared" si="1"/>
        <v>0</v>
      </c>
      <c r="BE7" s="65">
        <f t="shared" si="1"/>
        <v>0</v>
      </c>
      <c r="BF7" s="65">
        <f t="shared" si="1"/>
        <v>0</v>
      </c>
      <c r="BG7" s="65">
        <f t="shared" si="1"/>
        <v>0</v>
      </c>
      <c r="BH7" s="65">
        <f t="shared" si="1"/>
        <v>0</v>
      </c>
      <c r="BI7" s="65">
        <f t="shared" si="1"/>
        <v>0</v>
      </c>
    </row>
    <row r="8" spans="1:61" ht="15" x14ac:dyDescent="0.25">
      <c r="A8" s="63" t="s">
        <v>86</v>
      </c>
      <c r="B8" s="65">
        <f>B$4/(B$3+((B$6)+($A7-1)))</f>
        <v>2567.9791666666665</v>
      </c>
      <c r="C8" s="65">
        <f t="shared" ref="C8:P8" si="2">C$4/(C$3+((C$6)+($A7-1)))</f>
        <v>2557.9333333333334</v>
      </c>
      <c r="D8" s="65">
        <f t="shared" si="2"/>
        <v>2386.25</v>
      </c>
      <c r="E8" s="65">
        <f t="shared" si="2"/>
        <v>2575.35</v>
      </c>
      <c r="F8" s="65">
        <f t="shared" si="2"/>
        <v>0</v>
      </c>
      <c r="G8" s="65">
        <f t="shared" si="2"/>
        <v>0</v>
      </c>
      <c r="H8" s="65">
        <f t="shared" si="2"/>
        <v>0</v>
      </c>
      <c r="I8" s="65">
        <f t="shared" si="2"/>
        <v>0</v>
      </c>
      <c r="J8" s="65">
        <f t="shared" si="2"/>
        <v>0</v>
      </c>
      <c r="K8" s="65">
        <f t="shared" si="2"/>
        <v>0</v>
      </c>
      <c r="L8" s="65">
        <f t="shared" si="2"/>
        <v>0</v>
      </c>
      <c r="M8" s="65">
        <f t="shared" si="2"/>
        <v>0</v>
      </c>
      <c r="N8" s="65">
        <f t="shared" si="2"/>
        <v>0</v>
      </c>
      <c r="O8" s="65">
        <f t="shared" si="2"/>
        <v>0</v>
      </c>
      <c r="P8" s="65">
        <f t="shared" si="2"/>
        <v>0</v>
      </c>
      <c r="Q8" s="65">
        <f t="shared" ref="Q8" si="3">Q$4/(Q$3+((Q$6)+($A7-1)))</f>
        <v>0</v>
      </c>
      <c r="R8" s="65">
        <f t="shared" ref="R8" si="4">R$4/(R$3+((R$6)+($A7-1)))</f>
        <v>0</v>
      </c>
      <c r="S8" s="65">
        <f t="shared" ref="S8" si="5">S$4/(S$3+((S$6)+($A7-1)))</f>
        <v>0</v>
      </c>
      <c r="T8" s="65">
        <f t="shared" ref="T8" si="6">T$4/(T$3+((T$6)+($A7-1)))</f>
        <v>0</v>
      </c>
      <c r="U8" s="65">
        <f t="shared" ref="U8" si="7">U$4/(U$3+((U$6)+($A7-1)))</f>
        <v>0</v>
      </c>
      <c r="V8" s="65">
        <f t="shared" ref="V8" si="8">V$4/(V$3+((V$6)+($A7-1)))</f>
        <v>0</v>
      </c>
      <c r="W8" s="65">
        <f t="shared" ref="W8" si="9">W$4/(W$3+((W$6)+($A7-1)))</f>
        <v>0</v>
      </c>
      <c r="X8" s="65">
        <f t="shared" ref="X8" si="10">X$4/(X$3+((X$6)+($A7-1)))</f>
        <v>0</v>
      </c>
      <c r="Y8" s="65">
        <f t="shared" ref="Y8" si="11">Y$4/(Y$3+((Y$6)+($A7-1)))</f>
        <v>0</v>
      </c>
      <c r="Z8" s="65">
        <f t="shared" ref="Z8" si="12">Z$4/(Z$3+((Z$6)+($A7-1)))</f>
        <v>0</v>
      </c>
      <c r="AA8" s="65">
        <f t="shared" ref="AA8" si="13">AA$4/(AA$3+((AA$6)+($A7-1)))</f>
        <v>0</v>
      </c>
      <c r="AB8" s="65">
        <f t="shared" ref="AB8" si="14">AB$4/(AB$3+((AB$6)+($A7-1)))</f>
        <v>0</v>
      </c>
      <c r="AC8" s="65">
        <f t="shared" ref="AC8" si="15">AC$4/(AC$3+((AC$6)+($A7-1)))</f>
        <v>0</v>
      </c>
      <c r="AD8" s="65">
        <f t="shared" ref="AD8" si="16">AD$4/(AD$3+((AD$6)+($A7-1)))</f>
        <v>0</v>
      </c>
      <c r="AE8" s="65">
        <f t="shared" ref="AE8" si="17">AE$4/(AE$3+((AE$6)+($A7-1)))</f>
        <v>0</v>
      </c>
      <c r="AF8" s="65">
        <f t="shared" ref="AF8" si="18">AF$4/(AF$3+((AF$6)+($A7-1)))</f>
        <v>0</v>
      </c>
      <c r="AG8" s="65">
        <f t="shared" ref="AG8" si="19">AG$4/(AG$3+((AG$6)+($A7-1)))</f>
        <v>0</v>
      </c>
      <c r="AH8" s="65">
        <f t="shared" ref="AH8" si="20">AH$4/(AH$3+((AH$6)+($A7-1)))</f>
        <v>0</v>
      </c>
      <c r="AI8" s="65">
        <f t="shared" ref="AI8" si="21">AI$4/(AI$3+((AI$6)+($A7-1)))</f>
        <v>0</v>
      </c>
      <c r="AJ8" s="65">
        <f t="shared" ref="AJ8" si="22">AJ$4/(AJ$3+((AJ$6)+($A7-1)))</f>
        <v>0</v>
      </c>
      <c r="AK8" s="65">
        <f t="shared" ref="AK8" si="23">AK$4/(AK$3+((AK$6)+($A7-1)))</f>
        <v>0</v>
      </c>
      <c r="AL8" s="65">
        <f t="shared" ref="AL8" si="24">AL$4/(AL$3+((AL$6)+($A7-1)))</f>
        <v>0</v>
      </c>
      <c r="AM8" s="65">
        <f t="shared" ref="AM8" si="25">AM$4/(AM$3+((AM$6)+($A7-1)))</f>
        <v>0</v>
      </c>
      <c r="AN8" s="65">
        <f t="shared" ref="AN8" si="26">AN$4/(AN$3+((AN$6)+($A7-1)))</f>
        <v>0</v>
      </c>
      <c r="AO8" s="65">
        <f t="shared" ref="AO8" si="27">AO$4/(AO$3+((AO$6)+($A7-1)))</f>
        <v>0</v>
      </c>
      <c r="AP8" s="65">
        <f t="shared" ref="AP8" si="28">AP$4/(AP$3+((AP$6)+($A7-1)))</f>
        <v>0</v>
      </c>
      <c r="AQ8" s="65">
        <f t="shared" ref="AQ8" si="29">AQ$4/(AQ$3+((AQ$6)+($A7-1)))</f>
        <v>0</v>
      </c>
      <c r="AR8" s="65">
        <f t="shared" ref="AR8" si="30">AR$4/(AR$3+((AR$6)+($A7-1)))</f>
        <v>0</v>
      </c>
      <c r="AS8" s="65">
        <f t="shared" ref="AS8" si="31">AS$4/(AS$3+((AS$6)+($A7-1)))</f>
        <v>0</v>
      </c>
      <c r="AT8" s="65">
        <f t="shared" ref="AT8" si="32">AT$4/(AT$3+((AT$6)+($A7-1)))</f>
        <v>0</v>
      </c>
      <c r="AU8" s="65">
        <f t="shared" ref="AU8" si="33">AU$4/(AU$3+((AU$6)+($A7-1)))</f>
        <v>0</v>
      </c>
      <c r="AV8" s="65">
        <f t="shared" ref="AV8" si="34">AV$4/(AV$3+((AV$6)+($A7-1)))</f>
        <v>0</v>
      </c>
      <c r="AW8" s="65">
        <f t="shared" ref="AW8" si="35">AW$4/(AW$3+((AW$6)+($A7-1)))</f>
        <v>0</v>
      </c>
      <c r="AX8" s="65">
        <f t="shared" ref="AX8" si="36">AX$4/(AX$3+((AX$6)+($A7-1)))</f>
        <v>0</v>
      </c>
      <c r="AY8" s="65">
        <f t="shared" ref="AY8" si="37">AY$4/(AY$3+((AY$6)+($A7-1)))</f>
        <v>0</v>
      </c>
      <c r="AZ8" s="65">
        <f t="shared" ref="AZ8" si="38">AZ$4/(AZ$3+((AZ$6)+($A7-1)))</f>
        <v>0</v>
      </c>
      <c r="BA8" s="65">
        <f t="shared" ref="BA8" si="39">BA$4/(BA$3+((BA$6)+($A7-1)))</f>
        <v>0</v>
      </c>
      <c r="BB8" s="65">
        <f t="shared" ref="BB8" si="40">BB$4/(BB$3+((BB$6)+($A7-1)))</f>
        <v>0</v>
      </c>
      <c r="BC8" s="65">
        <f t="shared" ref="BC8" si="41">BC$4/(BC$3+((BC$6)+($A7-1)))</f>
        <v>0</v>
      </c>
      <c r="BD8" s="65">
        <f t="shared" ref="BD8" si="42">BD$4/(BD$3+((BD$6)+($A7-1)))</f>
        <v>0</v>
      </c>
      <c r="BE8" s="65">
        <f t="shared" ref="BE8" si="43">BE$4/(BE$3+((BE$6)+($A7-1)))</f>
        <v>0</v>
      </c>
      <c r="BF8" s="65">
        <f t="shared" ref="BF8" si="44">BF$4/(BF$3+((BF$6)+($A7-1)))</f>
        <v>0</v>
      </c>
      <c r="BG8" s="65">
        <f t="shared" ref="BG8" si="45">BG$4/(BG$3+((BG$6)+($A7-1)))</f>
        <v>0</v>
      </c>
      <c r="BH8" s="65">
        <f t="shared" ref="BH8" si="46">BH$4/(BH$3+((BH$6)+($A7-1)))</f>
        <v>0</v>
      </c>
      <c r="BI8" s="65">
        <f t="shared" ref="BI8" si="47">BI$4/(BI$3+((BI$6)+($A7-1)))</f>
        <v>0</v>
      </c>
    </row>
    <row r="9" spans="1:61" ht="15" x14ac:dyDescent="0.25">
      <c r="A9" s="63">
        <v>2</v>
      </c>
      <c r="B9" s="65">
        <f t="shared" ref="B9" si="48">IF(B$5&gt;($A9-1),1,0)</f>
        <v>0</v>
      </c>
      <c r="C9" s="65">
        <f t="shared" si="0"/>
        <v>0</v>
      </c>
      <c r="D9" s="65">
        <f t="shared" si="0"/>
        <v>0</v>
      </c>
      <c r="E9" s="65">
        <f t="shared" si="0"/>
        <v>0</v>
      </c>
      <c r="F9" s="65">
        <f t="shared" si="0"/>
        <v>0</v>
      </c>
      <c r="G9" s="65">
        <f t="shared" si="0"/>
        <v>0</v>
      </c>
      <c r="H9" s="65">
        <f t="shared" si="0"/>
        <v>0</v>
      </c>
      <c r="I9" s="65">
        <f t="shared" si="0"/>
        <v>0</v>
      </c>
      <c r="J9" s="65">
        <f t="shared" si="0"/>
        <v>0</v>
      </c>
      <c r="K9" s="65">
        <f t="shared" si="0"/>
        <v>0</v>
      </c>
      <c r="L9" s="65">
        <f t="shared" si="0"/>
        <v>0</v>
      </c>
      <c r="M9" s="65">
        <f t="shared" si="0"/>
        <v>0</v>
      </c>
      <c r="N9" s="65">
        <f t="shared" si="0"/>
        <v>0</v>
      </c>
      <c r="O9" s="65">
        <f t="shared" si="0"/>
        <v>0</v>
      </c>
      <c r="P9" s="65">
        <f t="shared" si="0"/>
        <v>0</v>
      </c>
      <c r="Q9" s="65">
        <f t="shared" ref="Q9:BI9" si="49">IF(Q$5&gt;($A9-1),1,0)</f>
        <v>0</v>
      </c>
      <c r="R9" s="65">
        <f t="shared" si="49"/>
        <v>0</v>
      </c>
      <c r="S9" s="65">
        <f t="shared" si="49"/>
        <v>0</v>
      </c>
      <c r="T9" s="65">
        <f t="shared" si="49"/>
        <v>0</v>
      </c>
      <c r="U9" s="65">
        <f t="shared" si="49"/>
        <v>0</v>
      </c>
      <c r="V9" s="65">
        <f t="shared" si="49"/>
        <v>0</v>
      </c>
      <c r="W9" s="65">
        <f t="shared" si="49"/>
        <v>0</v>
      </c>
      <c r="X9" s="65">
        <f t="shared" si="49"/>
        <v>0</v>
      </c>
      <c r="Y9" s="65">
        <f t="shared" si="49"/>
        <v>0</v>
      </c>
      <c r="Z9" s="65">
        <f t="shared" si="49"/>
        <v>0</v>
      </c>
      <c r="AA9" s="65">
        <f t="shared" si="49"/>
        <v>0</v>
      </c>
      <c r="AB9" s="65">
        <f t="shared" si="49"/>
        <v>0</v>
      </c>
      <c r="AC9" s="65">
        <f t="shared" si="49"/>
        <v>0</v>
      </c>
      <c r="AD9" s="65">
        <f t="shared" si="49"/>
        <v>0</v>
      </c>
      <c r="AE9" s="65">
        <f t="shared" si="49"/>
        <v>0</v>
      </c>
      <c r="AF9" s="65">
        <f t="shared" si="49"/>
        <v>0</v>
      </c>
      <c r="AG9" s="65">
        <f t="shared" si="49"/>
        <v>0</v>
      </c>
      <c r="AH9" s="65">
        <f t="shared" si="49"/>
        <v>0</v>
      </c>
      <c r="AI9" s="65">
        <f t="shared" si="49"/>
        <v>0</v>
      </c>
      <c r="AJ9" s="65">
        <f t="shared" si="49"/>
        <v>0</v>
      </c>
      <c r="AK9" s="65">
        <f t="shared" si="49"/>
        <v>0</v>
      </c>
      <c r="AL9" s="65">
        <f t="shared" si="49"/>
        <v>0</v>
      </c>
      <c r="AM9" s="65">
        <f t="shared" si="49"/>
        <v>0</v>
      </c>
      <c r="AN9" s="65">
        <f t="shared" si="49"/>
        <v>0</v>
      </c>
      <c r="AO9" s="65">
        <f t="shared" si="49"/>
        <v>0</v>
      </c>
      <c r="AP9" s="65">
        <f t="shared" si="49"/>
        <v>0</v>
      </c>
      <c r="AQ9" s="65">
        <f t="shared" si="49"/>
        <v>0</v>
      </c>
      <c r="AR9" s="65">
        <f t="shared" si="49"/>
        <v>0</v>
      </c>
      <c r="AS9" s="65">
        <f t="shared" si="49"/>
        <v>0</v>
      </c>
      <c r="AT9" s="65">
        <f t="shared" si="49"/>
        <v>0</v>
      </c>
      <c r="AU9" s="65">
        <f t="shared" si="49"/>
        <v>0</v>
      </c>
      <c r="AV9" s="65">
        <f t="shared" si="49"/>
        <v>0</v>
      </c>
      <c r="AW9" s="65">
        <f t="shared" si="49"/>
        <v>0</v>
      </c>
      <c r="AX9" s="65">
        <f t="shared" si="49"/>
        <v>0</v>
      </c>
      <c r="AY9" s="65">
        <f t="shared" si="49"/>
        <v>0</v>
      </c>
      <c r="AZ9" s="65">
        <f t="shared" si="49"/>
        <v>0</v>
      </c>
      <c r="BA9" s="65">
        <f t="shared" si="49"/>
        <v>0</v>
      </c>
      <c r="BB9" s="65">
        <f t="shared" si="49"/>
        <v>0</v>
      </c>
      <c r="BC9" s="65">
        <f t="shared" si="49"/>
        <v>0</v>
      </c>
      <c r="BD9" s="65">
        <f t="shared" si="49"/>
        <v>0</v>
      </c>
      <c r="BE9" s="65">
        <f t="shared" si="49"/>
        <v>0</v>
      </c>
      <c r="BF9" s="65">
        <f t="shared" si="49"/>
        <v>0</v>
      </c>
      <c r="BG9" s="65">
        <f t="shared" si="49"/>
        <v>0</v>
      </c>
      <c r="BH9" s="65">
        <f t="shared" si="49"/>
        <v>0</v>
      </c>
      <c r="BI9" s="65">
        <f t="shared" si="49"/>
        <v>0</v>
      </c>
    </row>
    <row r="10" spans="1:61" ht="15" x14ac:dyDescent="0.25">
      <c r="A10" s="63" t="s">
        <v>87</v>
      </c>
      <c r="B10" s="65">
        <f t="shared" ref="B10" si="50">B$4/(B$3+((B$6)+($A9-1)))</f>
        <v>2515.5714285714284</v>
      </c>
      <c r="C10" s="65">
        <f t="shared" ref="C10" si="51">C$4/(C$3+((C$6)+($A9-1)))</f>
        <v>2502.3260869565215</v>
      </c>
      <c r="D10" s="65">
        <f t="shared" ref="D10" si="52">D$4/(D$3+((D$6)+($A9-1)))</f>
        <v>2202.6923076923076</v>
      </c>
      <c r="E10" s="65">
        <f t="shared" ref="E10" si="53">E$4/(E$3+((E$6)+($A9-1)))</f>
        <v>2452.7142857142858</v>
      </c>
      <c r="F10" s="65">
        <f t="shared" ref="F10" si="54">F$4/(F$3+((F$6)+($A9-1)))</f>
        <v>0</v>
      </c>
      <c r="G10" s="65">
        <f t="shared" ref="G10" si="55">G$4/(G$3+((G$6)+($A9-1)))</f>
        <v>0</v>
      </c>
      <c r="H10" s="65">
        <f t="shared" ref="H10" si="56">H$4/(H$3+((H$6)+($A9-1)))</f>
        <v>0</v>
      </c>
      <c r="I10" s="65">
        <f t="shared" ref="I10" si="57">I$4/(I$3+((I$6)+($A9-1)))</f>
        <v>0</v>
      </c>
      <c r="J10" s="65">
        <f t="shared" ref="J10" si="58">J$4/(J$3+((J$6)+($A9-1)))</f>
        <v>0</v>
      </c>
      <c r="K10" s="65">
        <f t="shared" ref="K10" si="59">K$4/(K$3+((K$6)+($A9-1)))</f>
        <v>0</v>
      </c>
      <c r="L10" s="65">
        <f t="shared" ref="L10" si="60">L$4/(L$3+((L$6)+($A9-1)))</f>
        <v>0</v>
      </c>
      <c r="M10" s="65">
        <f t="shared" ref="M10" si="61">M$4/(M$3+((M$6)+($A9-1)))</f>
        <v>0</v>
      </c>
      <c r="N10" s="65">
        <f t="shared" ref="N10" si="62">N$4/(N$3+((N$6)+($A9-1)))</f>
        <v>0</v>
      </c>
      <c r="O10" s="65">
        <f t="shared" ref="O10" si="63">O$4/(O$3+((O$6)+($A9-1)))</f>
        <v>0</v>
      </c>
      <c r="P10" s="65">
        <f t="shared" ref="P10" si="64">P$4/(P$3+((P$6)+($A9-1)))</f>
        <v>0</v>
      </c>
      <c r="Q10" s="65">
        <f t="shared" ref="Q10" si="65">Q$4/(Q$3+((Q$6)+($A9-1)))</f>
        <v>0</v>
      </c>
      <c r="R10" s="65">
        <f t="shared" ref="R10" si="66">R$4/(R$3+((R$6)+($A9-1)))</f>
        <v>0</v>
      </c>
      <c r="S10" s="65">
        <f t="shared" ref="S10" si="67">S$4/(S$3+((S$6)+($A9-1)))</f>
        <v>0</v>
      </c>
      <c r="T10" s="65">
        <f t="shared" ref="T10" si="68">T$4/(T$3+((T$6)+($A9-1)))</f>
        <v>0</v>
      </c>
      <c r="U10" s="65">
        <f t="shared" ref="U10" si="69">U$4/(U$3+((U$6)+($A9-1)))</f>
        <v>0</v>
      </c>
      <c r="V10" s="65">
        <f t="shared" ref="V10" si="70">V$4/(V$3+((V$6)+($A9-1)))</f>
        <v>0</v>
      </c>
      <c r="W10" s="65">
        <f t="shared" ref="W10" si="71">W$4/(W$3+((W$6)+($A9-1)))</f>
        <v>0</v>
      </c>
      <c r="X10" s="65">
        <f t="shared" ref="X10" si="72">X$4/(X$3+((X$6)+($A9-1)))</f>
        <v>0</v>
      </c>
      <c r="Y10" s="65">
        <f t="shared" ref="Y10" si="73">Y$4/(Y$3+((Y$6)+($A9-1)))</f>
        <v>0</v>
      </c>
      <c r="Z10" s="65">
        <f t="shared" ref="Z10" si="74">Z$4/(Z$3+((Z$6)+($A9-1)))</f>
        <v>0</v>
      </c>
      <c r="AA10" s="65">
        <f t="shared" ref="AA10" si="75">AA$4/(AA$3+((AA$6)+($A9-1)))</f>
        <v>0</v>
      </c>
      <c r="AB10" s="65">
        <f t="shared" ref="AB10" si="76">AB$4/(AB$3+((AB$6)+($A9-1)))</f>
        <v>0</v>
      </c>
      <c r="AC10" s="65">
        <f t="shared" ref="AC10" si="77">AC$4/(AC$3+((AC$6)+($A9-1)))</f>
        <v>0</v>
      </c>
      <c r="AD10" s="65">
        <f t="shared" ref="AD10" si="78">AD$4/(AD$3+((AD$6)+($A9-1)))</f>
        <v>0</v>
      </c>
      <c r="AE10" s="65">
        <f t="shared" ref="AE10" si="79">AE$4/(AE$3+((AE$6)+($A9-1)))</f>
        <v>0</v>
      </c>
      <c r="AF10" s="65">
        <f t="shared" ref="AF10" si="80">AF$4/(AF$3+((AF$6)+($A9-1)))</f>
        <v>0</v>
      </c>
      <c r="AG10" s="65">
        <f t="shared" ref="AG10" si="81">AG$4/(AG$3+((AG$6)+($A9-1)))</f>
        <v>0</v>
      </c>
      <c r="AH10" s="65">
        <f t="shared" ref="AH10" si="82">AH$4/(AH$3+((AH$6)+($A9-1)))</f>
        <v>0</v>
      </c>
      <c r="AI10" s="65">
        <f t="shared" ref="AI10" si="83">AI$4/(AI$3+((AI$6)+($A9-1)))</f>
        <v>0</v>
      </c>
      <c r="AJ10" s="65">
        <f t="shared" ref="AJ10" si="84">AJ$4/(AJ$3+((AJ$6)+($A9-1)))</f>
        <v>0</v>
      </c>
      <c r="AK10" s="65">
        <f t="shared" ref="AK10" si="85">AK$4/(AK$3+((AK$6)+($A9-1)))</f>
        <v>0</v>
      </c>
      <c r="AL10" s="65">
        <f t="shared" ref="AL10" si="86">AL$4/(AL$3+((AL$6)+($A9-1)))</f>
        <v>0</v>
      </c>
      <c r="AM10" s="65">
        <f t="shared" ref="AM10" si="87">AM$4/(AM$3+((AM$6)+($A9-1)))</f>
        <v>0</v>
      </c>
      <c r="AN10" s="65">
        <f t="shared" ref="AN10" si="88">AN$4/(AN$3+((AN$6)+($A9-1)))</f>
        <v>0</v>
      </c>
      <c r="AO10" s="65">
        <f t="shared" ref="AO10" si="89">AO$4/(AO$3+((AO$6)+($A9-1)))</f>
        <v>0</v>
      </c>
      <c r="AP10" s="65">
        <f t="shared" ref="AP10" si="90">AP$4/(AP$3+((AP$6)+($A9-1)))</f>
        <v>0</v>
      </c>
      <c r="AQ10" s="65">
        <f t="shared" ref="AQ10" si="91">AQ$4/(AQ$3+((AQ$6)+($A9-1)))</f>
        <v>0</v>
      </c>
      <c r="AR10" s="65">
        <f t="shared" ref="AR10" si="92">AR$4/(AR$3+((AR$6)+($A9-1)))</f>
        <v>0</v>
      </c>
      <c r="AS10" s="65">
        <f t="shared" ref="AS10" si="93">AS$4/(AS$3+((AS$6)+($A9-1)))</f>
        <v>0</v>
      </c>
      <c r="AT10" s="65">
        <f t="shared" ref="AT10" si="94">AT$4/(AT$3+((AT$6)+($A9-1)))</f>
        <v>0</v>
      </c>
      <c r="AU10" s="65">
        <f t="shared" ref="AU10" si="95">AU$4/(AU$3+((AU$6)+($A9-1)))</f>
        <v>0</v>
      </c>
      <c r="AV10" s="65">
        <f t="shared" ref="AV10" si="96">AV$4/(AV$3+((AV$6)+($A9-1)))</f>
        <v>0</v>
      </c>
      <c r="AW10" s="65">
        <f t="shared" ref="AW10" si="97">AW$4/(AW$3+((AW$6)+($A9-1)))</f>
        <v>0</v>
      </c>
      <c r="AX10" s="65">
        <f t="shared" ref="AX10" si="98">AX$4/(AX$3+((AX$6)+($A9-1)))</f>
        <v>0</v>
      </c>
      <c r="AY10" s="65">
        <f t="shared" ref="AY10" si="99">AY$4/(AY$3+((AY$6)+($A9-1)))</f>
        <v>0</v>
      </c>
      <c r="AZ10" s="65">
        <f t="shared" ref="AZ10" si="100">AZ$4/(AZ$3+((AZ$6)+($A9-1)))</f>
        <v>0</v>
      </c>
      <c r="BA10" s="65">
        <f t="shared" ref="BA10" si="101">BA$4/(BA$3+((BA$6)+($A9-1)))</f>
        <v>0</v>
      </c>
      <c r="BB10" s="65">
        <f t="shared" ref="BB10" si="102">BB$4/(BB$3+((BB$6)+($A9-1)))</f>
        <v>0</v>
      </c>
      <c r="BC10" s="65">
        <f t="shared" ref="BC10" si="103">BC$4/(BC$3+((BC$6)+($A9-1)))</f>
        <v>0</v>
      </c>
      <c r="BD10" s="65">
        <f t="shared" ref="BD10" si="104">BD$4/(BD$3+((BD$6)+($A9-1)))</f>
        <v>0</v>
      </c>
      <c r="BE10" s="65">
        <f t="shared" ref="BE10" si="105">BE$4/(BE$3+((BE$6)+($A9-1)))</f>
        <v>0</v>
      </c>
      <c r="BF10" s="65">
        <f t="shared" ref="BF10" si="106">BF$4/(BF$3+((BF$6)+($A9-1)))</f>
        <v>0</v>
      </c>
      <c r="BG10" s="65">
        <f t="shared" ref="BG10" si="107">BG$4/(BG$3+((BG$6)+($A9-1)))</f>
        <v>0</v>
      </c>
      <c r="BH10" s="65">
        <f t="shared" ref="BH10" si="108">BH$4/(BH$3+((BH$6)+($A9-1)))</f>
        <v>0</v>
      </c>
      <c r="BI10" s="65">
        <f t="shared" ref="BI10" si="109">BI$4/(BI$3+((BI$6)+($A9-1)))</f>
        <v>0</v>
      </c>
    </row>
    <row r="11" spans="1:61" ht="15" x14ac:dyDescent="0.25">
      <c r="A11" s="63">
        <v>3</v>
      </c>
      <c r="B11" s="65">
        <f t="shared" ref="B11" si="110">IF(B$5&gt;($A11-1),1,0)</f>
        <v>0</v>
      </c>
      <c r="C11" s="65">
        <f t="shared" si="0"/>
        <v>0</v>
      </c>
      <c r="D11" s="65">
        <f t="shared" si="0"/>
        <v>0</v>
      </c>
      <c r="E11" s="65">
        <f t="shared" si="0"/>
        <v>0</v>
      </c>
      <c r="F11" s="65">
        <f t="shared" si="0"/>
        <v>0</v>
      </c>
      <c r="G11" s="65">
        <f t="shared" si="0"/>
        <v>0</v>
      </c>
      <c r="H11" s="65">
        <f t="shared" si="0"/>
        <v>0</v>
      </c>
      <c r="I11" s="65">
        <f t="shared" si="0"/>
        <v>0</v>
      </c>
      <c r="J11" s="65">
        <f t="shared" si="0"/>
        <v>0</v>
      </c>
      <c r="K11" s="65">
        <f t="shared" si="0"/>
        <v>0</v>
      </c>
      <c r="L11" s="65">
        <f t="shared" si="0"/>
        <v>0</v>
      </c>
      <c r="M11" s="65">
        <f t="shared" si="0"/>
        <v>0</v>
      </c>
      <c r="N11" s="65">
        <f t="shared" si="0"/>
        <v>0</v>
      </c>
      <c r="O11" s="65">
        <f t="shared" si="0"/>
        <v>0</v>
      </c>
      <c r="P11" s="65">
        <f t="shared" si="0"/>
        <v>0</v>
      </c>
      <c r="Q11" s="65">
        <f t="shared" ref="Q11:BI11" si="111">IF(Q$5&gt;($A11-1),1,0)</f>
        <v>0</v>
      </c>
      <c r="R11" s="65">
        <f t="shared" si="111"/>
        <v>0</v>
      </c>
      <c r="S11" s="65">
        <f t="shared" si="111"/>
        <v>0</v>
      </c>
      <c r="T11" s="65">
        <f t="shared" si="111"/>
        <v>0</v>
      </c>
      <c r="U11" s="65">
        <f t="shared" si="111"/>
        <v>0</v>
      </c>
      <c r="V11" s="65">
        <f t="shared" si="111"/>
        <v>0</v>
      </c>
      <c r="W11" s="65">
        <f t="shared" si="111"/>
        <v>0</v>
      </c>
      <c r="X11" s="65">
        <f t="shared" si="111"/>
        <v>0</v>
      </c>
      <c r="Y11" s="65">
        <f t="shared" si="111"/>
        <v>0</v>
      </c>
      <c r="Z11" s="65">
        <f t="shared" si="111"/>
        <v>0</v>
      </c>
      <c r="AA11" s="65">
        <f t="shared" si="111"/>
        <v>0</v>
      </c>
      <c r="AB11" s="65">
        <f t="shared" si="111"/>
        <v>0</v>
      </c>
      <c r="AC11" s="65">
        <f t="shared" si="111"/>
        <v>0</v>
      </c>
      <c r="AD11" s="65">
        <f t="shared" si="111"/>
        <v>0</v>
      </c>
      <c r="AE11" s="65">
        <f t="shared" si="111"/>
        <v>0</v>
      </c>
      <c r="AF11" s="65">
        <f t="shared" si="111"/>
        <v>0</v>
      </c>
      <c r="AG11" s="65">
        <f t="shared" si="111"/>
        <v>0</v>
      </c>
      <c r="AH11" s="65">
        <f t="shared" si="111"/>
        <v>0</v>
      </c>
      <c r="AI11" s="65">
        <f t="shared" si="111"/>
        <v>0</v>
      </c>
      <c r="AJ11" s="65">
        <f t="shared" si="111"/>
        <v>0</v>
      </c>
      <c r="AK11" s="65">
        <f t="shared" si="111"/>
        <v>0</v>
      </c>
      <c r="AL11" s="65">
        <f t="shared" si="111"/>
        <v>0</v>
      </c>
      <c r="AM11" s="65">
        <f t="shared" si="111"/>
        <v>0</v>
      </c>
      <c r="AN11" s="65">
        <f t="shared" si="111"/>
        <v>0</v>
      </c>
      <c r="AO11" s="65">
        <f t="shared" si="111"/>
        <v>0</v>
      </c>
      <c r="AP11" s="65">
        <f t="shared" si="111"/>
        <v>0</v>
      </c>
      <c r="AQ11" s="65">
        <f t="shared" si="111"/>
        <v>0</v>
      </c>
      <c r="AR11" s="65">
        <f t="shared" si="111"/>
        <v>0</v>
      </c>
      <c r="AS11" s="65">
        <f t="shared" si="111"/>
        <v>0</v>
      </c>
      <c r="AT11" s="65">
        <f t="shared" si="111"/>
        <v>0</v>
      </c>
      <c r="AU11" s="65">
        <f t="shared" si="111"/>
        <v>0</v>
      </c>
      <c r="AV11" s="65">
        <f t="shared" si="111"/>
        <v>0</v>
      </c>
      <c r="AW11" s="65">
        <f t="shared" si="111"/>
        <v>0</v>
      </c>
      <c r="AX11" s="65">
        <f t="shared" si="111"/>
        <v>0</v>
      </c>
      <c r="AY11" s="65">
        <f t="shared" si="111"/>
        <v>0</v>
      </c>
      <c r="AZ11" s="65">
        <f t="shared" si="111"/>
        <v>0</v>
      </c>
      <c r="BA11" s="65">
        <f t="shared" si="111"/>
        <v>0</v>
      </c>
      <c r="BB11" s="65">
        <f t="shared" si="111"/>
        <v>0</v>
      </c>
      <c r="BC11" s="65">
        <f t="shared" si="111"/>
        <v>0</v>
      </c>
      <c r="BD11" s="65">
        <f t="shared" si="111"/>
        <v>0</v>
      </c>
      <c r="BE11" s="65">
        <f t="shared" si="111"/>
        <v>0</v>
      </c>
      <c r="BF11" s="65">
        <f t="shared" si="111"/>
        <v>0</v>
      </c>
      <c r="BG11" s="65">
        <f t="shared" si="111"/>
        <v>0</v>
      </c>
      <c r="BH11" s="65">
        <f t="shared" si="111"/>
        <v>0</v>
      </c>
      <c r="BI11" s="65">
        <f t="shared" si="111"/>
        <v>0</v>
      </c>
    </row>
    <row r="12" spans="1:61" ht="15" x14ac:dyDescent="0.25">
      <c r="A12" s="63" t="s">
        <v>88</v>
      </c>
      <c r="B12" s="65">
        <f t="shared" ref="B12" si="112">B$4/(B$3+((B$6)+($A11-1)))</f>
        <v>2465.2600000000002</v>
      </c>
      <c r="C12" s="65">
        <f t="shared" ref="C12" si="113">C$4/(C$3+((C$6)+($A11-1)))</f>
        <v>2449.0851063829787</v>
      </c>
      <c r="D12" s="65">
        <f t="shared" ref="D12" si="114">D$4/(D$3+((D$6)+($A11-1)))</f>
        <v>2045.3571428571429</v>
      </c>
      <c r="E12" s="65">
        <f t="shared" ref="E12" si="115">E$4/(E$3+((E$6)+($A11-1)))</f>
        <v>2341.2272727272725</v>
      </c>
      <c r="F12" s="65">
        <f t="shared" ref="F12" si="116">F$4/(F$3+((F$6)+($A11-1)))</f>
        <v>0</v>
      </c>
      <c r="G12" s="65">
        <f t="shared" ref="G12" si="117">G$4/(G$3+((G$6)+($A11-1)))</f>
        <v>0</v>
      </c>
      <c r="H12" s="65">
        <f t="shared" ref="H12" si="118">H$4/(H$3+((H$6)+($A11-1)))</f>
        <v>0</v>
      </c>
      <c r="I12" s="65">
        <f t="shared" ref="I12" si="119">I$4/(I$3+((I$6)+($A11-1)))</f>
        <v>0</v>
      </c>
      <c r="J12" s="65">
        <f t="shared" ref="J12" si="120">J$4/(J$3+((J$6)+($A11-1)))</f>
        <v>0</v>
      </c>
      <c r="K12" s="65">
        <f t="shared" ref="K12" si="121">K$4/(K$3+((K$6)+($A11-1)))</f>
        <v>0</v>
      </c>
      <c r="L12" s="65">
        <f t="shared" ref="L12" si="122">L$4/(L$3+((L$6)+($A11-1)))</f>
        <v>0</v>
      </c>
      <c r="M12" s="65">
        <f t="shared" ref="M12" si="123">M$4/(M$3+((M$6)+($A11-1)))</f>
        <v>0</v>
      </c>
      <c r="N12" s="65">
        <f t="shared" ref="N12" si="124">N$4/(N$3+((N$6)+($A11-1)))</f>
        <v>0</v>
      </c>
      <c r="O12" s="65">
        <f t="shared" ref="O12" si="125">O$4/(O$3+((O$6)+($A11-1)))</f>
        <v>0</v>
      </c>
      <c r="P12" s="65">
        <f t="shared" ref="P12" si="126">P$4/(P$3+((P$6)+($A11-1)))</f>
        <v>0</v>
      </c>
      <c r="Q12" s="65">
        <f t="shared" ref="Q12" si="127">Q$4/(Q$3+((Q$6)+($A11-1)))</f>
        <v>0</v>
      </c>
      <c r="R12" s="65">
        <f t="shared" ref="R12" si="128">R$4/(R$3+((R$6)+($A11-1)))</f>
        <v>0</v>
      </c>
      <c r="S12" s="65">
        <f t="shared" ref="S12" si="129">S$4/(S$3+((S$6)+($A11-1)))</f>
        <v>0</v>
      </c>
      <c r="T12" s="65">
        <f t="shared" ref="T12" si="130">T$4/(T$3+((T$6)+($A11-1)))</f>
        <v>0</v>
      </c>
      <c r="U12" s="65">
        <f t="shared" ref="U12" si="131">U$4/(U$3+((U$6)+($A11-1)))</f>
        <v>0</v>
      </c>
      <c r="V12" s="65">
        <f t="shared" ref="V12" si="132">V$4/(V$3+((V$6)+($A11-1)))</f>
        <v>0</v>
      </c>
      <c r="W12" s="65">
        <f t="shared" ref="W12" si="133">W$4/(W$3+((W$6)+($A11-1)))</f>
        <v>0</v>
      </c>
      <c r="X12" s="65">
        <f t="shared" ref="X12" si="134">X$4/(X$3+((X$6)+($A11-1)))</f>
        <v>0</v>
      </c>
      <c r="Y12" s="65">
        <f t="shared" ref="Y12" si="135">Y$4/(Y$3+((Y$6)+($A11-1)))</f>
        <v>0</v>
      </c>
      <c r="Z12" s="65">
        <f t="shared" ref="Z12" si="136">Z$4/(Z$3+((Z$6)+($A11-1)))</f>
        <v>0</v>
      </c>
      <c r="AA12" s="65">
        <f t="shared" ref="AA12" si="137">AA$4/(AA$3+((AA$6)+($A11-1)))</f>
        <v>0</v>
      </c>
      <c r="AB12" s="65">
        <f t="shared" ref="AB12" si="138">AB$4/(AB$3+((AB$6)+($A11-1)))</f>
        <v>0</v>
      </c>
      <c r="AC12" s="65">
        <f t="shared" ref="AC12" si="139">AC$4/(AC$3+((AC$6)+($A11-1)))</f>
        <v>0</v>
      </c>
      <c r="AD12" s="65">
        <f t="shared" ref="AD12" si="140">AD$4/(AD$3+((AD$6)+($A11-1)))</f>
        <v>0</v>
      </c>
      <c r="AE12" s="65">
        <f t="shared" ref="AE12" si="141">AE$4/(AE$3+((AE$6)+($A11-1)))</f>
        <v>0</v>
      </c>
      <c r="AF12" s="65">
        <f t="shared" ref="AF12" si="142">AF$4/(AF$3+((AF$6)+($A11-1)))</f>
        <v>0</v>
      </c>
      <c r="AG12" s="65">
        <f t="shared" ref="AG12" si="143">AG$4/(AG$3+((AG$6)+($A11-1)))</f>
        <v>0</v>
      </c>
      <c r="AH12" s="65">
        <f t="shared" ref="AH12" si="144">AH$4/(AH$3+((AH$6)+($A11-1)))</f>
        <v>0</v>
      </c>
      <c r="AI12" s="65">
        <f t="shared" ref="AI12" si="145">AI$4/(AI$3+((AI$6)+($A11-1)))</f>
        <v>0</v>
      </c>
      <c r="AJ12" s="65">
        <f t="shared" ref="AJ12" si="146">AJ$4/(AJ$3+((AJ$6)+($A11-1)))</f>
        <v>0</v>
      </c>
      <c r="AK12" s="65">
        <f t="shared" ref="AK12" si="147">AK$4/(AK$3+((AK$6)+($A11-1)))</f>
        <v>0</v>
      </c>
      <c r="AL12" s="65">
        <f t="shared" ref="AL12" si="148">AL$4/(AL$3+((AL$6)+($A11-1)))</f>
        <v>0</v>
      </c>
      <c r="AM12" s="65">
        <f t="shared" ref="AM12" si="149">AM$4/(AM$3+((AM$6)+($A11-1)))</f>
        <v>0</v>
      </c>
      <c r="AN12" s="65">
        <f t="shared" ref="AN12" si="150">AN$4/(AN$3+((AN$6)+($A11-1)))</f>
        <v>0</v>
      </c>
      <c r="AO12" s="65">
        <f t="shared" ref="AO12" si="151">AO$4/(AO$3+((AO$6)+($A11-1)))</f>
        <v>0</v>
      </c>
      <c r="AP12" s="65">
        <f t="shared" ref="AP12" si="152">AP$4/(AP$3+((AP$6)+($A11-1)))</f>
        <v>0</v>
      </c>
      <c r="AQ12" s="65">
        <f t="shared" ref="AQ12" si="153">AQ$4/(AQ$3+((AQ$6)+($A11-1)))</f>
        <v>0</v>
      </c>
      <c r="AR12" s="65">
        <f t="shared" ref="AR12" si="154">AR$4/(AR$3+((AR$6)+($A11-1)))</f>
        <v>0</v>
      </c>
      <c r="AS12" s="65">
        <f t="shared" ref="AS12" si="155">AS$4/(AS$3+((AS$6)+($A11-1)))</f>
        <v>0</v>
      </c>
      <c r="AT12" s="65">
        <f t="shared" ref="AT12" si="156">AT$4/(AT$3+((AT$6)+($A11-1)))</f>
        <v>0</v>
      </c>
      <c r="AU12" s="65">
        <f t="shared" ref="AU12" si="157">AU$4/(AU$3+((AU$6)+($A11-1)))</f>
        <v>0</v>
      </c>
      <c r="AV12" s="65">
        <f t="shared" ref="AV12" si="158">AV$4/(AV$3+((AV$6)+($A11-1)))</f>
        <v>0</v>
      </c>
      <c r="AW12" s="65">
        <f t="shared" ref="AW12" si="159">AW$4/(AW$3+((AW$6)+($A11-1)))</f>
        <v>0</v>
      </c>
      <c r="AX12" s="65">
        <f t="shared" ref="AX12" si="160">AX$4/(AX$3+((AX$6)+($A11-1)))</f>
        <v>0</v>
      </c>
      <c r="AY12" s="65">
        <f t="shared" ref="AY12" si="161">AY$4/(AY$3+((AY$6)+($A11-1)))</f>
        <v>0</v>
      </c>
      <c r="AZ12" s="65">
        <f t="shared" ref="AZ12" si="162">AZ$4/(AZ$3+((AZ$6)+($A11-1)))</f>
        <v>0</v>
      </c>
      <c r="BA12" s="65">
        <f t="shared" ref="BA12" si="163">BA$4/(BA$3+((BA$6)+($A11-1)))</f>
        <v>0</v>
      </c>
      <c r="BB12" s="65">
        <f t="shared" ref="BB12" si="164">BB$4/(BB$3+((BB$6)+($A11-1)))</f>
        <v>0</v>
      </c>
      <c r="BC12" s="65">
        <f t="shared" ref="BC12" si="165">BC$4/(BC$3+((BC$6)+($A11-1)))</f>
        <v>0</v>
      </c>
      <c r="BD12" s="65">
        <f t="shared" ref="BD12" si="166">BD$4/(BD$3+((BD$6)+($A11-1)))</f>
        <v>0</v>
      </c>
      <c r="BE12" s="65">
        <f t="shared" ref="BE12" si="167">BE$4/(BE$3+((BE$6)+($A11-1)))</f>
        <v>0</v>
      </c>
      <c r="BF12" s="65">
        <f t="shared" ref="BF12" si="168">BF$4/(BF$3+((BF$6)+($A11-1)))</f>
        <v>0</v>
      </c>
      <c r="BG12" s="65">
        <f t="shared" ref="BG12" si="169">BG$4/(BG$3+((BG$6)+($A11-1)))</f>
        <v>0</v>
      </c>
      <c r="BH12" s="65">
        <f t="shared" ref="BH12" si="170">BH$4/(BH$3+((BH$6)+($A11-1)))</f>
        <v>0</v>
      </c>
      <c r="BI12" s="65">
        <f t="shared" ref="BI12" si="171">BI$4/(BI$3+((BI$6)+($A11-1)))</f>
        <v>0</v>
      </c>
    </row>
    <row r="13" spans="1:61" ht="15" x14ac:dyDescent="0.25">
      <c r="A13" s="63">
        <v>4</v>
      </c>
      <c r="B13" s="65">
        <f t="shared" ref="B13" si="172">IF(B$5&gt;($A13-1),1,0)</f>
        <v>0</v>
      </c>
      <c r="C13" s="65">
        <f t="shared" si="0"/>
        <v>0</v>
      </c>
      <c r="D13" s="65">
        <f t="shared" si="0"/>
        <v>0</v>
      </c>
      <c r="E13" s="65">
        <f t="shared" si="0"/>
        <v>0</v>
      </c>
      <c r="F13" s="65">
        <f t="shared" si="0"/>
        <v>0</v>
      </c>
      <c r="G13" s="65">
        <f t="shared" si="0"/>
        <v>0</v>
      </c>
      <c r="H13" s="65">
        <f t="shared" si="0"/>
        <v>0</v>
      </c>
      <c r="I13" s="65">
        <f t="shared" si="0"/>
        <v>0</v>
      </c>
      <c r="J13" s="65">
        <f t="shared" si="0"/>
        <v>0</v>
      </c>
      <c r="K13" s="65">
        <f t="shared" si="0"/>
        <v>0</v>
      </c>
      <c r="L13" s="65">
        <f t="shared" si="0"/>
        <v>0</v>
      </c>
      <c r="M13" s="65">
        <f t="shared" si="0"/>
        <v>0</v>
      </c>
      <c r="N13" s="65">
        <f t="shared" si="0"/>
        <v>0</v>
      </c>
      <c r="O13" s="65">
        <f t="shared" si="0"/>
        <v>0</v>
      </c>
      <c r="P13" s="65">
        <f t="shared" si="0"/>
        <v>0</v>
      </c>
      <c r="Q13" s="65">
        <f t="shared" ref="Q13:BI13" si="173">IF(Q$5&gt;($A13-1),1,0)</f>
        <v>0</v>
      </c>
      <c r="R13" s="65">
        <f t="shared" si="173"/>
        <v>0</v>
      </c>
      <c r="S13" s="65">
        <f t="shared" si="173"/>
        <v>0</v>
      </c>
      <c r="T13" s="65">
        <f t="shared" si="173"/>
        <v>0</v>
      </c>
      <c r="U13" s="65">
        <f t="shared" si="173"/>
        <v>0</v>
      </c>
      <c r="V13" s="65">
        <f t="shared" si="173"/>
        <v>0</v>
      </c>
      <c r="W13" s="65">
        <f t="shared" si="173"/>
        <v>0</v>
      </c>
      <c r="X13" s="65">
        <f t="shared" si="173"/>
        <v>0</v>
      </c>
      <c r="Y13" s="65">
        <f t="shared" si="173"/>
        <v>0</v>
      </c>
      <c r="Z13" s="65">
        <f t="shared" si="173"/>
        <v>0</v>
      </c>
      <c r="AA13" s="65">
        <f t="shared" si="173"/>
        <v>0</v>
      </c>
      <c r="AB13" s="65">
        <f t="shared" si="173"/>
        <v>0</v>
      </c>
      <c r="AC13" s="65">
        <f t="shared" si="173"/>
        <v>0</v>
      </c>
      <c r="AD13" s="65">
        <f t="shared" si="173"/>
        <v>0</v>
      </c>
      <c r="AE13" s="65">
        <f t="shared" si="173"/>
        <v>0</v>
      </c>
      <c r="AF13" s="65">
        <f t="shared" si="173"/>
        <v>0</v>
      </c>
      <c r="AG13" s="65">
        <f t="shared" si="173"/>
        <v>0</v>
      </c>
      <c r="AH13" s="65">
        <f t="shared" si="173"/>
        <v>0</v>
      </c>
      <c r="AI13" s="65">
        <f t="shared" si="173"/>
        <v>0</v>
      </c>
      <c r="AJ13" s="65">
        <f t="shared" si="173"/>
        <v>0</v>
      </c>
      <c r="AK13" s="65">
        <f t="shared" si="173"/>
        <v>0</v>
      </c>
      <c r="AL13" s="65">
        <f t="shared" si="173"/>
        <v>0</v>
      </c>
      <c r="AM13" s="65">
        <f t="shared" si="173"/>
        <v>0</v>
      </c>
      <c r="AN13" s="65">
        <f t="shared" si="173"/>
        <v>0</v>
      </c>
      <c r="AO13" s="65">
        <f t="shared" si="173"/>
        <v>0</v>
      </c>
      <c r="AP13" s="65">
        <f t="shared" si="173"/>
        <v>0</v>
      </c>
      <c r="AQ13" s="65">
        <f t="shared" si="173"/>
        <v>0</v>
      </c>
      <c r="AR13" s="65">
        <f t="shared" si="173"/>
        <v>0</v>
      </c>
      <c r="AS13" s="65">
        <f t="shared" si="173"/>
        <v>0</v>
      </c>
      <c r="AT13" s="65">
        <f t="shared" si="173"/>
        <v>0</v>
      </c>
      <c r="AU13" s="65">
        <f t="shared" si="173"/>
        <v>0</v>
      </c>
      <c r="AV13" s="65">
        <f t="shared" si="173"/>
        <v>0</v>
      </c>
      <c r="AW13" s="65">
        <f t="shared" si="173"/>
        <v>0</v>
      </c>
      <c r="AX13" s="65">
        <f t="shared" si="173"/>
        <v>0</v>
      </c>
      <c r="AY13" s="65">
        <f t="shared" si="173"/>
        <v>0</v>
      </c>
      <c r="AZ13" s="65">
        <f t="shared" si="173"/>
        <v>0</v>
      </c>
      <c r="BA13" s="65">
        <f t="shared" si="173"/>
        <v>0</v>
      </c>
      <c r="BB13" s="65">
        <f t="shared" si="173"/>
        <v>0</v>
      </c>
      <c r="BC13" s="65">
        <f t="shared" si="173"/>
        <v>0</v>
      </c>
      <c r="BD13" s="65">
        <f t="shared" si="173"/>
        <v>0</v>
      </c>
      <c r="BE13" s="65">
        <f t="shared" si="173"/>
        <v>0</v>
      </c>
      <c r="BF13" s="65">
        <f t="shared" si="173"/>
        <v>0</v>
      </c>
      <c r="BG13" s="65">
        <f t="shared" si="173"/>
        <v>0</v>
      </c>
      <c r="BH13" s="65">
        <f t="shared" si="173"/>
        <v>0</v>
      </c>
      <c r="BI13" s="65">
        <f t="shared" si="173"/>
        <v>0</v>
      </c>
    </row>
    <row r="14" spans="1:61" ht="15" x14ac:dyDescent="0.25">
      <c r="A14" s="63" t="s">
        <v>89</v>
      </c>
      <c r="B14" s="65">
        <f t="shared" ref="B14" si="174">B$4/(B$3+((B$6)+($A13-1)))</f>
        <v>2416.9215686274511</v>
      </c>
      <c r="C14" s="65">
        <f t="shared" ref="C14" si="175">C$4/(C$3+((C$6)+($A13-1)))</f>
        <v>2398.0625</v>
      </c>
      <c r="D14" s="65">
        <f t="shared" ref="D14" si="176">D$4/(D$3+((D$6)+($A13-1)))</f>
        <v>1909</v>
      </c>
      <c r="E14" s="65">
        <f t="shared" ref="E14" si="177">E$4/(E$3+((E$6)+($A13-1)))</f>
        <v>2239.4347826086955</v>
      </c>
      <c r="F14" s="65">
        <f t="shared" ref="F14" si="178">F$4/(F$3+((F$6)+($A13-1)))</f>
        <v>0</v>
      </c>
      <c r="G14" s="65">
        <f t="shared" ref="G14" si="179">G$4/(G$3+((G$6)+($A13-1)))</f>
        <v>0</v>
      </c>
      <c r="H14" s="65">
        <f t="shared" ref="H14" si="180">H$4/(H$3+((H$6)+($A13-1)))</f>
        <v>0</v>
      </c>
      <c r="I14" s="65">
        <f t="shared" ref="I14" si="181">I$4/(I$3+((I$6)+($A13-1)))</f>
        <v>0</v>
      </c>
      <c r="J14" s="65">
        <f t="shared" ref="J14" si="182">J$4/(J$3+((J$6)+($A13-1)))</f>
        <v>0</v>
      </c>
      <c r="K14" s="65">
        <f t="shared" ref="K14" si="183">K$4/(K$3+((K$6)+($A13-1)))</f>
        <v>0</v>
      </c>
      <c r="L14" s="65">
        <f t="shared" ref="L14" si="184">L$4/(L$3+((L$6)+($A13-1)))</f>
        <v>0</v>
      </c>
      <c r="M14" s="65">
        <f t="shared" ref="M14" si="185">M$4/(M$3+((M$6)+($A13-1)))</f>
        <v>0</v>
      </c>
      <c r="N14" s="65">
        <f t="shared" ref="N14" si="186">N$4/(N$3+((N$6)+($A13-1)))</f>
        <v>0</v>
      </c>
      <c r="O14" s="65">
        <f t="shared" ref="O14" si="187">O$4/(O$3+((O$6)+($A13-1)))</f>
        <v>0</v>
      </c>
      <c r="P14" s="65">
        <f t="shared" ref="P14" si="188">P$4/(P$3+((P$6)+($A13-1)))</f>
        <v>0</v>
      </c>
      <c r="Q14" s="65">
        <f t="shared" ref="Q14" si="189">Q$4/(Q$3+((Q$6)+($A13-1)))</f>
        <v>0</v>
      </c>
      <c r="R14" s="65">
        <f t="shared" ref="R14" si="190">R$4/(R$3+((R$6)+($A13-1)))</f>
        <v>0</v>
      </c>
      <c r="S14" s="65">
        <f t="shared" ref="S14" si="191">S$4/(S$3+((S$6)+($A13-1)))</f>
        <v>0</v>
      </c>
      <c r="T14" s="65">
        <f t="shared" ref="T14" si="192">T$4/(T$3+((T$6)+($A13-1)))</f>
        <v>0</v>
      </c>
      <c r="U14" s="65">
        <f t="shared" ref="U14" si="193">U$4/(U$3+((U$6)+($A13-1)))</f>
        <v>0</v>
      </c>
      <c r="V14" s="65">
        <f t="shared" ref="V14" si="194">V$4/(V$3+((V$6)+($A13-1)))</f>
        <v>0</v>
      </c>
      <c r="W14" s="65">
        <f t="shared" ref="W14" si="195">W$4/(W$3+((W$6)+($A13-1)))</f>
        <v>0</v>
      </c>
      <c r="X14" s="65">
        <f t="shared" ref="X14" si="196">X$4/(X$3+((X$6)+($A13-1)))</f>
        <v>0</v>
      </c>
      <c r="Y14" s="65">
        <f t="shared" ref="Y14" si="197">Y$4/(Y$3+((Y$6)+($A13-1)))</f>
        <v>0</v>
      </c>
      <c r="Z14" s="65">
        <f t="shared" ref="Z14" si="198">Z$4/(Z$3+((Z$6)+($A13-1)))</f>
        <v>0</v>
      </c>
      <c r="AA14" s="65">
        <f t="shared" ref="AA14" si="199">AA$4/(AA$3+((AA$6)+($A13-1)))</f>
        <v>0</v>
      </c>
      <c r="AB14" s="65">
        <f t="shared" ref="AB14" si="200">AB$4/(AB$3+((AB$6)+($A13-1)))</f>
        <v>0</v>
      </c>
      <c r="AC14" s="65">
        <f t="shared" ref="AC14" si="201">AC$4/(AC$3+((AC$6)+($A13-1)))</f>
        <v>0</v>
      </c>
      <c r="AD14" s="65">
        <f t="shared" ref="AD14" si="202">AD$4/(AD$3+((AD$6)+($A13-1)))</f>
        <v>0</v>
      </c>
      <c r="AE14" s="65">
        <f t="shared" ref="AE14" si="203">AE$4/(AE$3+((AE$6)+($A13-1)))</f>
        <v>0</v>
      </c>
      <c r="AF14" s="65">
        <f t="shared" ref="AF14" si="204">AF$4/(AF$3+((AF$6)+($A13-1)))</f>
        <v>0</v>
      </c>
      <c r="AG14" s="65">
        <f t="shared" ref="AG14" si="205">AG$4/(AG$3+((AG$6)+($A13-1)))</f>
        <v>0</v>
      </c>
      <c r="AH14" s="65">
        <f t="shared" ref="AH14" si="206">AH$4/(AH$3+((AH$6)+($A13-1)))</f>
        <v>0</v>
      </c>
      <c r="AI14" s="65">
        <f t="shared" ref="AI14" si="207">AI$4/(AI$3+((AI$6)+($A13-1)))</f>
        <v>0</v>
      </c>
      <c r="AJ14" s="65">
        <f t="shared" ref="AJ14" si="208">AJ$4/(AJ$3+((AJ$6)+($A13-1)))</f>
        <v>0</v>
      </c>
      <c r="AK14" s="65">
        <f t="shared" ref="AK14" si="209">AK$4/(AK$3+((AK$6)+($A13-1)))</f>
        <v>0</v>
      </c>
      <c r="AL14" s="65">
        <f t="shared" ref="AL14" si="210">AL$4/(AL$3+((AL$6)+($A13-1)))</f>
        <v>0</v>
      </c>
      <c r="AM14" s="65">
        <f t="shared" ref="AM14" si="211">AM$4/(AM$3+((AM$6)+($A13-1)))</f>
        <v>0</v>
      </c>
      <c r="AN14" s="65">
        <f t="shared" ref="AN14" si="212">AN$4/(AN$3+((AN$6)+($A13-1)))</f>
        <v>0</v>
      </c>
      <c r="AO14" s="65">
        <f t="shared" ref="AO14" si="213">AO$4/(AO$3+((AO$6)+($A13-1)))</f>
        <v>0</v>
      </c>
      <c r="AP14" s="65">
        <f t="shared" ref="AP14" si="214">AP$4/(AP$3+((AP$6)+($A13-1)))</f>
        <v>0</v>
      </c>
      <c r="AQ14" s="65">
        <f t="shared" ref="AQ14" si="215">AQ$4/(AQ$3+((AQ$6)+($A13-1)))</f>
        <v>0</v>
      </c>
      <c r="AR14" s="65">
        <f t="shared" ref="AR14" si="216">AR$4/(AR$3+((AR$6)+($A13-1)))</f>
        <v>0</v>
      </c>
      <c r="AS14" s="65">
        <f t="shared" ref="AS14" si="217">AS$4/(AS$3+((AS$6)+($A13-1)))</f>
        <v>0</v>
      </c>
      <c r="AT14" s="65">
        <f t="shared" ref="AT14" si="218">AT$4/(AT$3+((AT$6)+($A13-1)))</f>
        <v>0</v>
      </c>
      <c r="AU14" s="65">
        <f t="shared" ref="AU14" si="219">AU$4/(AU$3+((AU$6)+($A13-1)))</f>
        <v>0</v>
      </c>
      <c r="AV14" s="65">
        <f t="shared" ref="AV14" si="220">AV$4/(AV$3+((AV$6)+($A13-1)))</f>
        <v>0</v>
      </c>
      <c r="AW14" s="65">
        <f t="shared" ref="AW14" si="221">AW$4/(AW$3+((AW$6)+($A13-1)))</f>
        <v>0</v>
      </c>
      <c r="AX14" s="65">
        <f t="shared" ref="AX14" si="222">AX$4/(AX$3+((AX$6)+($A13-1)))</f>
        <v>0</v>
      </c>
      <c r="AY14" s="65">
        <f t="shared" ref="AY14" si="223">AY$4/(AY$3+((AY$6)+($A13-1)))</f>
        <v>0</v>
      </c>
      <c r="AZ14" s="65">
        <f t="shared" ref="AZ14" si="224">AZ$4/(AZ$3+((AZ$6)+($A13-1)))</f>
        <v>0</v>
      </c>
      <c r="BA14" s="65">
        <f t="shared" ref="BA14" si="225">BA$4/(BA$3+((BA$6)+($A13-1)))</f>
        <v>0</v>
      </c>
      <c r="BB14" s="65">
        <f t="shared" ref="BB14" si="226">BB$4/(BB$3+((BB$6)+($A13-1)))</f>
        <v>0</v>
      </c>
      <c r="BC14" s="65">
        <f t="shared" ref="BC14" si="227">BC$4/(BC$3+((BC$6)+($A13-1)))</f>
        <v>0</v>
      </c>
      <c r="BD14" s="65">
        <f t="shared" ref="BD14" si="228">BD$4/(BD$3+((BD$6)+($A13-1)))</f>
        <v>0</v>
      </c>
      <c r="BE14" s="65">
        <f t="shared" ref="BE14" si="229">BE$4/(BE$3+((BE$6)+($A13-1)))</f>
        <v>0</v>
      </c>
      <c r="BF14" s="65">
        <f t="shared" ref="BF14" si="230">BF$4/(BF$3+((BF$6)+($A13-1)))</f>
        <v>0</v>
      </c>
      <c r="BG14" s="65">
        <f t="shared" ref="BG14" si="231">BG$4/(BG$3+((BG$6)+($A13-1)))</f>
        <v>0</v>
      </c>
      <c r="BH14" s="65">
        <f t="shared" ref="BH14" si="232">BH$4/(BH$3+((BH$6)+($A13-1)))</f>
        <v>0</v>
      </c>
      <c r="BI14" s="65">
        <f t="shared" ref="BI14" si="233">BI$4/(BI$3+((BI$6)+($A13-1)))</f>
        <v>0</v>
      </c>
    </row>
    <row r="15" spans="1:61" ht="15" x14ac:dyDescent="0.25">
      <c r="A15" s="63">
        <v>5</v>
      </c>
      <c r="B15" s="65">
        <f t="shared" ref="B15" si="234">IF(B$5&gt;($A15-1),1,0)</f>
        <v>0</v>
      </c>
      <c r="C15" s="65">
        <f t="shared" si="0"/>
        <v>0</v>
      </c>
      <c r="D15" s="65">
        <f t="shared" si="0"/>
        <v>0</v>
      </c>
      <c r="E15" s="65">
        <f t="shared" si="0"/>
        <v>0</v>
      </c>
      <c r="F15" s="65">
        <f t="shared" si="0"/>
        <v>0</v>
      </c>
      <c r="G15" s="65">
        <f t="shared" si="0"/>
        <v>0</v>
      </c>
      <c r="H15" s="65">
        <f t="shared" si="0"/>
        <v>0</v>
      </c>
      <c r="I15" s="65">
        <f t="shared" si="0"/>
        <v>0</v>
      </c>
      <c r="J15" s="65">
        <f t="shared" si="0"/>
        <v>0</v>
      </c>
      <c r="K15" s="65">
        <f t="shared" si="0"/>
        <v>0</v>
      </c>
      <c r="L15" s="65">
        <f t="shared" si="0"/>
        <v>0</v>
      </c>
      <c r="M15" s="65">
        <f t="shared" si="0"/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ref="Q15:BI15" si="235">IF(Q$5&gt;($A15-1),1,0)</f>
        <v>0</v>
      </c>
      <c r="R15" s="65">
        <f t="shared" si="235"/>
        <v>0</v>
      </c>
      <c r="S15" s="65">
        <f t="shared" si="235"/>
        <v>0</v>
      </c>
      <c r="T15" s="65">
        <f t="shared" si="235"/>
        <v>0</v>
      </c>
      <c r="U15" s="65">
        <f t="shared" si="235"/>
        <v>0</v>
      </c>
      <c r="V15" s="65">
        <f t="shared" si="235"/>
        <v>0</v>
      </c>
      <c r="W15" s="65">
        <f t="shared" si="235"/>
        <v>0</v>
      </c>
      <c r="X15" s="65">
        <f t="shared" si="235"/>
        <v>0</v>
      </c>
      <c r="Y15" s="65">
        <f t="shared" si="235"/>
        <v>0</v>
      </c>
      <c r="Z15" s="65">
        <f t="shared" si="235"/>
        <v>0</v>
      </c>
      <c r="AA15" s="65">
        <f t="shared" si="235"/>
        <v>0</v>
      </c>
      <c r="AB15" s="65">
        <f t="shared" si="235"/>
        <v>0</v>
      </c>
      <c r="AC15" s="65">
        <f t="shared" si="235"/>
        <v>0</v>
      </c>
      <c r="AD15" s="65">
        <f t="shared" si="235"/>
        <v>0</v>
      </c>
      <c r="AE15" s="65">
        <f t="shared" si="235"/>
        <v>0</v>
      </c>
      <c r="AF15" s="65">
        <f t="shared" si="235"/>
        <v>0</v>
      </c>
      <c r="AG15" s="65">
        <f t="shared" si="235"/>
        <v>0</v>
      </c>
      <c r="AH15" s="65">
        <f t="shared" si="235"/>
        <v>0</v>
      </c>
      <c r="AI15" s="65">
        <f t="shared" si="235"/>
        <v>0</v>
      </c>
      <c r="AJ15" s="65">
        <f t="shared" si="235"/>
        <v>0</v>
      </c>
      <c r="AK15" s="65">
        <f t="shared" si="235"/>
        <v>0</v>
      </c>
      <c r="AL15" s="65">
        <f t="shared" si="235"/>
        <v>0</v>
      </c>
      <c r="AM15" s="65">
        <f t="shared" si="235"/>
        <v>0</v>
      </c>
      <c r="AN15" s="65">
        <f t="shared" si="235"/>
        <v>0</v>
      </c>
      <c r="AO15" s="65">
        <f t="shared" si="235"/>
        <v>0</v>
      </c>
      <c r="AP15" s="65">
        <f t="shared" si="235"/>
        <v>0</v>
      </c>
      <c r="AQ15" s="65">
        <f t="shared" si="235"/>
        <v>0</v>
      </c>
      <c r="AR15" s="65">
        <f t="shared" si="235"/>
        <v>0</v>
      </c>
      <c r="AS15" s="65">
        <f t="shared" si="235"/>
        <v>0</v>
      </c>
      <c r="AT15" s="65">
        <f t="shared" si="235"/>
        <v>0</v>
      </c>
      <c r="AU15" s="65">
        <f t="shared" si="235"/>
        <v>0</v>
      </c>
      <c r="AV15" s="65">
        <f t="shared" si="235"/>
        <v>0</v>
      </c>
      <c r="AW15" s="65">
        <f t="shared" si="235"/>
        <v>0</v>
      </c>
      <c r="AX15" s="65">
        <f t="shared" si="235"/>
        <v>0</v>
      </c>
      <c r="AY15" s="65">
        <f t="shared" si="235"/>
        <v>0</v>
      </c>
      <c r="AZ15" s="65">
        <f t="shared" si="235"/>
        <v>0</v>
      </c>
      <c r="BA15" s="65">
        <f t="shared" si="235"/>
        <v>0</v>
      </c>
      <c r="BB15" s="65">
        <f t="shared" si="235"/>
        <v>0</v>
      </c>
      <c r="BC15" s="65">
        <f t="shared" si="235"/>
        <v>0</v>
      </c>
      <c r="BD15" s="65">
        <f t="shared" si="235"/>
        <v>0</v>
      </c>
      <c r="BE15" s="65">
        <f t="shared" si="235"/>
        <v>0</v>
      </c>
      <c r="BF15" s="65">
        <f t="shared" si="235"/>
        <v>0</v>
      </c>
      <c r="BG15" s="65">
        <f t="shared" si="235"/>
        <v>0</v>
      </c>
      <c r="BH15" s="65">
        <f t="shared" si="235"/>
        <v>0</v>
      </c>
      <c r="BI15" s="65">
        <f t="shared" si="235"/>
        <v>0</v>
      </c>
    </row>
    <row r="16" spans="1:61" ht="15" x14ac:dyDescent="0.25">
      <c r="A16" s="63" t="s">
        <v>90</v>
      </c>
      <c r="B16" s="65">
        <f t="shared" ref="B16" si="236">B$4/(B$3+((B$6)+($A15-1)))</f>
        <v>2370.4423076923076</v>
      </c>
      <c r="C16" s="65">
        <f t="shared" ref="C16" si="237">C$4/(C$3+((C$6)+($A15-1)))</f>
        <v>2349.1224489795918</v>
      </c>
      <c r="D16" s="65">
        <f t="shared" ref="D16" si="238">D$4/(D$3+((D$6)+($A15-1)))</f>
        <v>1789.6875</v>
      </c>
      <c r="E16" s="65">
        <f t="shared" ref="E16" si="239">E$4/(E$3+((E$6)+($A15-1)))</f>
        <v>2146.125</v>
      </c>
      <c r="F16" s="65">
        <f t="shared" ref="F16" si="240">F$4/(F$3+((F$6)+($A15-1)))</f>
        <v>0</v>
      </c>
      <c r="G16" s="65">
        <f t="shared" ref="G16" si="241">G$4/(G$3+((G$6)+($A15-1)))</f>
        <v>0</v>
      </c>
      <c r="H16" s="65">
        <f t="shared" ref="H16" si="242">H$4/(H$3+((H$6)+($A15-1)))</f>
        <v>0</v>
      </c>
      <c r="I16" s="65">
        <f t="shared" ref="I16" si="243">I$4/(I$3+((I$6)+($A15-1)))</f>
        <v>0</v>
      </c>
      <c r="J16" s="65">
        <f t="shared" ref="J16" si="244">J$4/(J$3+((J$6)+($A15-1)))</f>
        <v>0</v>
      </c>
      <c r="K16" s="65">
        <f t="shared" ref="K16" si="245">K$4/(K$3+((K$6)+($A15-1)))</f>
        <v>0</v>
      </c>
      <c r="L16" s="65">
        <f t="shared" ref="L16" si="246">L$4/(L$3+((L$6)+($A15-1)))</f>
        <v>0</v>
      </c>
      <c r="M16" s="65">
        <f t="shared" ref="M16" si="247">M$4/(M$3+((M$6)+($A15-1)))</f>
        <v>0</v>
      </c>
      <c r="N16" s="65">
        <f t="shared" ref="N16" si="248">N$4/(N$3+((N$6)+($A15-1)))</f>
        <v>0</v>
      </c>
      <c r="O16" s="65">
        <f t="shared" ref="O16" si="249">O$4/(O$3+((O$6)+($A15-1)))</f>
        <v>0</v>
      </c>
      <c r="P16" s="65">
        <f t="shared" ref="P16" si="250">P$4/(P$3+((P$6)+($A15-1)))</f>
        <v>0</v>
      </c>
      <c r="Q16" s="65">
        <f t="shared" ref="Q16" si="251">Q$4/(Q$3+((Q$6)+($A15-1)))</f>
        <v>0</v>
      </c>
      <c r="R16" s="65">
        <f t="shared" ref="R16" si="252">R$4/(R$3+((R$6)+($A15-1)))</f>
        <v>0</v>
      </c>
      <c r="S16" s="65">
        <f t="shared" ref="S16" si="253">S$4/(S$3+((S$6)+($A15-1)))</f>
        <v>0</v>
      </c>
      <c r="T16" s="65">
        <f t="shared" ref="T16" si="254">T$4/(T$3+((T$6)+($A15-1)))</f>
        <v>0</v>
      </c>
      <c r="U16" s="65">
        <f t="shared" ref="U16" si="255">U$4/(U$3+((U$6)+($A15-1)))</f>
        <v>0</v>
      </c>
      <c r="V16" s="65">
        <f t="shared" ref="V16" si="256">V$4/(V$3+((V$6)+($A15-1)))</f>
        <v>0</v>
      </c>
      <c r="W16" s="65">
        <f t="shared" ref="W16" si="257">W$4/(W$3+((W$6)+($A15-1)))</f>
        <v>0</v>
      </c>
      <c r="X16" s="65">
        <f t="shared" ref="X16" si="258">X$4/(X$3+((X$6)+($A15-1)))</f>
        <v>0</v>
      </c>
      <c r="Y16" s="65">
        <f t="shared" ref="Y16" si="259">Y$4/(Y$3+((Y$6)+($A15-1)))</f>
        <v>0</v>
      </c>
      <c r="Z16" s="65">
        <f t="shared" ref="Z16" si="260">Z$4/(Z$3+((Z$6)+($A15-1)))</f>
        <v>0</v>
      </c>
      <c r="AA16" s="65">
        <f t="shared" ref="AA16" si="261">AA$4/(AA$3+((AA$6)+($A15-1)))</f>
        <v>0</v>
      </c>
      <c r="AB16" s="65">
        <f t="shared" ref="AB16" si="262">AB$4/(AB$3+((AB$6)+($A15-1)))</f>
        <v>0</v>
      </c>
      <c r="AC16" s="65">
        <f t="shared" ref="AC16" si="263">AC$4/(AC$3+((AC$6)+($A15-1)))</f>
        <v>0</v>
      </c>
      <c r="AD16" s="65">
        <f t="shared" ref="AD16" si="264">AD$4/(AD$3+((AD$6)+($A15-1)))</f>
        <v>0</v>
      </c>
      <c r="AE16" s="65">
        <f t="shared" ref="AE16" si="265">AE$4/(AE$3+((AE$6)+($A15-1)))</f>
        <v>0</v>
      </c>
      <c r="AF16" s="65">
        <f t="shared" ref="AF16" si="266">AF$4/(AF$3+((AF$6)+($A15-1)))</f>
        <v>0</v>
      </c>
      <c r="AG16" s="65">
        <f t="shared" ref="AG16" si="267">AG$4/(AG$3+((AG$6)+($A15-1)))</f>
        <v>0</v>
      </c>
      <c r="AH16" s="65">
        <f t="shared" ref="AH16" si="268">AH$4/(AH$3+((AH$6)+($A15-1)))</f>
        <v>0</v>
      </c>
      <c r="AI16" s="65">
        <f t="shared" ref="AI16" si="269">AI$4/(AI$3+((AI$6)+($A15-1)))</f>
        <v>0</v>
      </c>
      <c r="AJ16" s="65">
        <f t="shared" ref="AJ16" si="270">AJ$4/(AJ$3+((AJ$6)+($A15-1)))</f>
        <v>0</v>
      </c>
      <c r="AK16" s="65">
        <f t="shared" ref="AK16" si="271">AK$4/(AK$3+((AK$6)+($A15-1)))</f>
        <v>0</v>
      </c>
      <c r="AL16" s="65">
        <f t="shared" ref="AL16" si="272">AL$4/(AL$3+((AL$6)+($A15-1)))</f>
        <v>0</v>
      </c>
      <c r="AM16" s="65">
        <f t="shared" ref="AM16" si="273">AM$4/(AM$3+((AM$6)+($A15-1)))</f>
        <v>0</v>
      </c>
      <c r="AN16" s="65">
        <f t="shared" ref="AN16" si="274">AN$4/(AN$3+((AN$6)+($A15-1)))</f>
        <v>0</v>
      </c>
      <c r="AO16" s="65">
        <f t="shared" ref="AO16" si="275">AO$4/(AO$3+((AO$6)+($A15-1)))</f>
        <v>0</v>
      </c>
      <c r="AP16" s="65">
        <f t="shared" ref="AP16" si="276">AP$4/(AP$3+((AP$6)+($A15-1)))</f>
        <v>0</v>
      </c>
      <c r="AQ16" s="65">
        <f t="shared" ref="AQ16" si="277">AQ$4/(AQ$3+((AQ$6)+($A15-1)))</f>
        <v>0</v>
      </c>
      <c r="AR16" s="65">
        <f t="shared" ref="AR16" si="278">AR$4/(AR$3+((AR$6)+($A15-1)))</f>
        <v>0</v>
      </c>
      <c r="AS16" s="65">
        <f t="shared" ref="AS16" si="279">AS$4/(AS$3+((AS$6)+($A15-1)))</f>
        <v>0</v>
      </c>
      <c r="AT16" s="65">
        <f t="shared" ref="AT16" si="280">AT$4/(AT$3+((AT$6)+($A15-1)))</f>
        <v>0</v>
      </c>
      <c r="AU16" s="65">
        <f t="shared" ref="AU16" si="281">AU$4/(AU$3+((AU$6)+($A15-1)))</f>
        <v>0</v>
      </c>
      <c r="AV16" s="65">
        <f t="shared" ref="AV16" si="282">AV$4/(AV$3+((AV$6)+($A15-1)))</f>
        <v>0</v>
      </c>
      <c r="AW16" s="65">
        <f t="shared" ref="AW16" si="283">AW$4/(AW$3+((AW$6)+($A15-1)))</f>
        <v>0</v>
      </c>
      <c r="AX16" s="65">
        <f t="shared" ref="AX16" si="284">AX$4/(AX$3+((AX$6)+($A15-1)))</f>
        <v>0</v>
      </c>
      <c r="AY16" s="65">
        <f t="shared" ref="AY16" si="285">AY$4/(AY$3+((AY$6)+($A15-1)))</f>
        <v>0</v>
      </c>
      <c r="AZ16" s="65">
        <f t="shared" ref="AZ16" si="286">AZ$4/(AZ$3+((AZ$6)+($A15-1)))</f>
        <v>0</v>
      </c>
      <c r="BA16" s="65">
        <f t="shared" ref="BA16" si="287">BA$4/(BA$3+((BA$6)+($A15-1)))</f>
        <v>0</v>
      </c>
      <c r="BB16" s="65">
        <f t="shared" ref="BB16" si="288">BB$4/(BB$3+((BB$6)+($A15-1)))</f>
        <v>0</v>
      </c>
      <c r="BC16" s="65">
        <f t="shared" ref="BC16" si="289">BC$4/(BC$3+((BC$6)+($A15-1)))</f>
        <v>0</v>
      </c>
      <c r="BD16" s="65">
        <f t="shared" ref="BD16" si="290">BD$4/(BD$3+((BD$6)+($A15-1)))</f>
        <v>0</v>
      </c>
      <c r="BE16" s="65">
        <f t="shared" ref="BE16" si="291">BE$4/(BE$3+((BE$6)+($A15-1)))</f>
        <v>0</v>
      </c>
      <c r="BF16" s="65">
        <f t="shared" ref="BF16" si="292">BF$4/(BF$3+((BF$6)+($A15-1)))</f>
        <v>0</v>
      </c>
      <c r="BG16" s="65">
        <f t="shared" ref="BG16" si="293">BG$4/(BG$3+((BG$6)+($A15-1)))</f>
        <v>0</v>
      </c>
      <c r="BH16" s="65">
        <f t="shared" ref="BH16" si="294">BH$4/(BH$3+((BH$6)+($A15-1)))</f>
        <v>0</v>
      </c>
      <c r="BI16" s="65">
        <f t="shared" ref="BI16" si="295">BI$4/(BI$3+((BI$6)+($A15-1)))</f>
        <v>0</v>
      </c>
    </row>
    <row r="17" spans="1:61" ht="15" x14ac:dyDescent="0.25">
      <c r="A17" s="63">
        <v>6</v>
      </c>
      <c r="B17" s="65">
        <f t="shared" ref="B17" si="296">IF(B$5&gt;($A17-1),1,0)</f>
        <v>0</v>
      </c>
      <c r="C17" s="65">
        <f t="shared" si="0"/>
        <v>0</v>
      </c>
      <c r="D17" s="65">
        <f t="shared" si="0"/>
        <v>0</v>
      </c>
      <c r="E17" s="65">
        <f t="shared" si="0"/>
        <v>0</v>
      </c>
      <c r="F17" s="65">
        <f t="shared" si="0"/>
        <v>0</v>
      </c>
      <c r="G17" s="65">
        <f t="shared" si="0"/>
        <v>0</v>
      </c>
      <c r="H17" s="65">
        <f t="shared" si="0"/>
        <v>0</v>
      </c>
      <c r="I17" s="65">
        <f t="shared" si="0"/>
        <v>0</v>
      </c>
      <c r="J17" s="65">
        <f t="shared" si="0"/>
        <v>0</v>
      </c>
      <c r="K17" s="65">
        <f t="shared" si="0"/>
        <v>0</v>
      </c>
      <c r="L17" s="65">
        <f t="shared" si="0"/>
        <v>0</v>
      </c>
      <c r="M17" s="65">
        <f t="shared" si="0"/>
        <v>0</v>
      </c>
      <c r="N17" s="65">
        <f t="shared" si="0"/>
        <v>0</v>
      </c>
      <c r="O17" s="65">
        <f t="shared" si="0"/>
        <v>0</v>
      </c>
      <c r="P17" s="65">
        <f t="shared" si="0"/>
        <v>0</v>
      </c>
      <c r="Q17" s="65">
        <f t="shared" ref="Q17:BI17" si="297">IF(Q$5&gt;($A17-1),1,0)</f>
        <v>0</v>
      </c>
      <c r="R17" s="65">
        <f t="shared" si="297"/>
        <v>0</v>
      </c>
      <c r="S17" s="65">
        <f t="shared" si="297"/>
        <v>0</v>
      </c>
      <c r="T17" s="65">
        <f t="shared" si="297"/>
        <v>0</v>
      </c>
      <c r="U17" s="65">
        <f t="shared" si="297"/>
        <v>0</v>
      </c>
      <c r="V17" s="65">
        <f t="shared" si="297"/>
        <v>0</v>
      </c>
      <c r="W17" s="65">
        <f t="shared" si="297"/>
        <v>0</v>
      </c>
      <c r="X17" s="65">
        <f t="shared" si="297"/>
        <v>0</v>
      </c>
      <c r="Y17" s="65">
        <f t="shared" si="297"/>
        <v>0</v>
      </c>
      <c r="Z17" s="65">
        <f t="shared" si="297"/>
        <v>0</v>
      </c>
      <c r="AA17" s="65">
        <f t="shared" si="297"/>
        <v>0</v>
      </c>
      <c r="AB17" s="65">
        <f t="shared" si="297"/>
        <v>0</v>
      </c>
      <c r="AC17" s="65">
        <f t="shared" si="297"/>
        <v>0</v>
      </c>
      <c r="AD17" s="65">
        <f t="shared" si="297"/>
        <v>0</v>
      </c>
      <c r="AE17" s="65">
        <f t="shared" si="297"/>
        <v>0</v>
      </c>
      <c r="AF17" s="65">
        <f t="shared" si="297"/>
        <v>0</v>
      </c>
      <c r="AG17" s="65">
        <f t="shared" si="297"/>
        <v>0</v>
      </c>
      <c r="AH17" s="65">
        <f t="shared" si="297"/>
        <v>0</v>
      </c>
      <c r="AI17" s="65">
        <f t="shared" si="297"/>
        <v>0</v>
      </c>
      <c r="AJ17" s="65">
        <f t="shared" si="297"/>
        <v>0</v>
      </c>
      <c r="AK17" s="65">
        <f t="shared" si="297"/>
        <v>0</v>
      </c>
      <c r="AL17" s="65">
        <f t="shared" si="297"/>
        <v>0</v>
      </c>
      <c r="AM17" s="65">
        <f t="shared" si="297"/>
        <v>0</v>
      </c>
      <c r="AN17" s="65">
        <f t="shared" si="297"/>
        <v>0</v>
      </c>
      <c r="AO17" s="65">
        <f t="shared" si="297"/>
        <v>0</v>
      </c>
      <c r="AP17" s="65">
        <f t="shared" si="297"/>
        <v>0</v>
      </c>
      <c r="AQ17" s="65">
        <f t="shared" si="297"/>
        <v>0</v>
      </c>
      <c r="AR17" s="65">
        <f t="shared" si="297"/>
        <v>0</v>
      </c>
      <c r="AS17" s="65">
        <f t="shared" si="297"/>
        <v>0</v>
      </c>
      <c r="AT17" s="65">
        <f t="shared" si="297"/>
        <v>0</v>
      </c>
      <c r="AU17" s="65">
        <f t="shared" si="297"/>
        <v>0</v>
      </c>
      <c r="AV17" s="65">
        <f t="shared" si="297"/>
        <v>0</v>
      </c>
      <c r="AW17" s="65">
        <f t="shared" si="297"/>
        <v>0</v>
      </c>
      <c r="AX17" s="65">
        <f t="shared" si="297"/>
        <v>0</v>
      </c>
      <c r="AY17" s="65">
        <f t="shared" si="297"/>
        <v>0</v>
      </c>
      <c r="AZ17" s="65">
        <f t="shared" si="297"/>
        <v>0</v>
      </c>
      <c r="BA17" s="65">
        <f t="shared" si="297"/>
        <v>0</v>
      </c>
      <c r="BB17" s="65">
        <f t="shared" si="297"/>
        <v>0</v>
      </c>
      <c r="BC17" s="65">
        <f t="shared" si="297"/>
        <v>0</v>
      </c>
      <c r="BD17" s="65">
        <f t="shared" si="297"/>
        <v>0</v>
      </c>
      <c r="BE17" s="65">
        <f t="shared" si="297"/>
        <v>0</v>
      </c>
      <c r="BF17" s="65">
        <f t="shared" si="297"/>
        <v>0</v>
      </c>
      <c r="BG17" s="65">
        <f t="shared" si="297"/>
        <v>0</v>
      </c>
      <c r="BH17" s="65">
        <f t="shared" si="297"/>
        <v>0</v>
      </c>
      <c r="BI17" s="65">
        <f t="shared" si="297"/>
        <v>0</v>
      </c>
    </row>
    <row r="18" spans="1:61" ht="15" x14ac:dyDescent="0.25">
      <c r="A18" s="63" t="s">
        <v>91</v>
      </c>
      <c r="B18" s="65">
        <f t="shared" ref="B18" si="298">B$4/(B$3+((B$6)+($A17-1)))</f>
        <v>2325.7169811320755</v>
      </c>
      <c r="C18" s="65">
        <f t="shared" ref="C18" si="299">C$4/(C$3+((C$6)+($A17-1)))</f>
        <v>2302.14</v>
      </c>
      <c r="D18" s="65">
        <f t="shared" ref="D18" si="300">D$4/(D$3+((D$6)+($A17-1)))</f>
        <v>1684.4117647058824</v>
      </c>
      <c r="E18" s="65">
        <f t="shared" ref="E18" si="301">E$4/(E$3+((E$6)+($A17-1)))</f>
        <v>2060.2800000000002</v>
      </c>
      <c r="F18" s="65">
        <f t="shared" ref="F18" si="302">F$4/(F$3+((F$6)+($A17-1)))</f>
        <v>0</v>
      </c>
      <c r="G18" s="65">
        <f t="shared" ref="G18" si="303">G$4/(G$3+((G$6)+($A17-1)))</f>
        <v>0</v>
      </c>
      <c r="H18" s="65">
        <f t="shared" ref="H18" si="304">H$4/(H$3+((H$6)+($A17-1)))</f>
        <v>0</v>
      </c>
      <c r="I18" s="65">
        <f t="shared" ref="I18" si="305">I$4/(I$3+((I$6)+($A17-1)))</f>
        <v>0</v>
      </c>
      <c r="J18" s="65">
        <f t="shared" ref="J18" si="306">J$4/(J$3+((J$6)+($A17-1)))</f>
        <v>0</v>
      </c>
      <c r="K18" s="65">
        <f t="shared" ref="K18" si="307">K$4/(K$3+((K$6)+($A17-1)))</f>
        <v>0</v>
      </c>
      <c r="L18" s="65">
        <f t="shared" ref="L18" si="308">L$4/(L$3+((L$6)+($A17-1)))</f>
        <v>0</v>
      </c>
      <c r="M18" s="65">
        <f t="shared" ref="M18" si="309">M$4/(M$3+((M$6)+($A17-1)))</f>
        <v>0</v>
      </c>
      <c r="N18" s="65">
        <f t="shared" ref="N18" si="310">N$4/(N$3+((N$6)+($A17-1)))</f>
        <v>0</v>
      </c>
      <c r="O18" s="65">
        <f t="shared" ref="O18" si="311">O$4/(O$3+((O$6)+($A17-1)))</f>
        <v>0</v>
      </c>
      <c r="P18" s="65">
        <f t="shared" ref="P18" si="312">P$4/(P$3+((P$6)+($A17-1)))</f>
        <v>0</v>
      </c>
      <c r="Q18" s="65">
        <f t="shared" ref="Q18" si="313">Q$4/(Q$3+((Q$6)+($A17-1)))</f>
        <v>0</v>
      </c>
      <c r="R18" s="65">
        <f t="shared" ref="R18" si="314">R$4/(R$3+((R$6)+($A17-1)))</f>
        <v>0</v>
      </c>
      <c r="S18" s="65">
        <f t="shared" ref="S18" si="315">S$4/(S$3+((S$6)+($A17-1)))</f>
        <v>0</v>
      </c>
      <c r="T18" s="65">
        <f t="shared" ref="T18" si="316">T$4/(T$3+((T$6)+($A17-1)))</f>
        <v>0</v>
      </c>
      <c r="U18" s="65">
        <f t="shared" ref="U18" si="317">U$4/(U$3+((U$6)+($A17-1)))</f>
        <v>0</v>
      </c>
      <c r="V18" s="65">
        <f t="shared" ref="V18" si="318">V$4/(V$3+((V$6)+($A17-1)))</f>
        <v>0</v>
      </c>
      <c r="W18" s="65">
        <f t="shared" ref="W18" si="319">W$4/(W$3+((W$6)+($A17-1)))</f>
        <v>0</v>
      </c>
      <c r="X18" s="65">
        <f t="shared" ref="X18" si="320">X$4/(X$3+((X$6)+($A17-1)))</f>
        <v>0</v>
      </c>
      <c r="Y18" s="65">
        <f t="shared" ref="Y18" si="321">Y$4/(Y$3+((Y$6)+($A17-1)))</f>
        <v>0</v>
      </c>
      <c r="Z18" s="65">
        <f t="shared" ref="Z18" si="322">Z$4/(Z$3+((Z$6)+($A17-1)))</f>
        <v>0</v>
      </c>
      <c r="AA18" s="65">
        <f t="shared" ref="AA18" si="323">AA$4/(AA$3+((AA$6)+($A17-1)))</f>
        <v>0</v>
      </c>
      <c r="AB18" s="65">
        <f t="shared" ref="AB18" si="324">AB$4/(AB$3+((AB$6)+($A17-1)))</f>
        <v>0</v>
      </c>
      <c r="AC18" s="65">
        <f t="shared" ref="AC18" si="325">AC$4/(AC$3+((AC$6)+($A17-1)))</f>
        <v>0</v>
      </c>
      <c r="AD18" s="65">
        <f t="shared" ref="AD18" si="326">AD$4/(AD$3+((AD$6)+($A17-1)))</f>
        <v>0</v>
      </c>
      <c r="AE18" s="65">
        <f t="shared" ref="AE18" si="327">AE$4/(AE$3+((AE$6)+($A17-1)))</f>
        <v>0</v>
      </c>
      <c r="AF18" s="65">
        <f t="shared" ref="AF18" si="328">AF$4/(AF$3+((AF$6)+($A17-1)))</f>
        <v>0</v>
      </c>
      <c r="AG18" s="65">
        <f t="shared" ref="AG18" si="329">AG$4/(AG$3+((AG$6)+($A17-1)))</f>
        <v>0</v>
      </c>
      <c r="AH18" s="65">
        <f t="shared" ref="AH18" si="330">AH$4/(AH$3+((AH$6)+($A17-1)))</f>
        <v>0</v>
      </c>
      <c r="AI18" s="65">
        <f t="shared" ref="AI18" si="331">AI$4/(AI$3+((AI$6)+($A17-1)))</f>
        <v>0</v>
      </c>
      <c r="AJ18" s="65">
        <f t="shared" ref="AJ18" si="332">AJ$4/(AJ$3+((AJ$6)+($A17-1)))</f>
        <v>0</v>
      </c>
      <c r="AK18" s="65">
        <f t="shared" ref="AK18" si="333">AK$4/(AK$3+((AK$6)+($A17-1)))</f>
        <v>0</v>
      </c>
      <c r="AL18" s="65">
        <f t="shared" ref="AL18" si="334">AL$4/(AL$3+((AL$6)+($A17-1)))</f>
        <v>0</v>
      </c>
      <c r="AM18" s="65">
        <f t="shared" ref="AM18" si="335">AM$4/(AM$3+((AM$6)+($A17-1)))</f>
        <v>0</v>
      </c>
      <c r="AN18" s="65">
        <f t="shared" ref="AN18" si="336">AN$4/(AN$3+((AN$6)+($A17-1)))</f>
        <v>0</v>
      </c>
      <c r="AO18" s="65">
        <f t="shared" ref="AO18" si="337">AO$4/(AO$3+((AO$6)+($A17-1)))</f>
        <v>0</v>
      </c>
      <c r="AP18" s="65">
        <f t="shared" ref="AP18" si="338">AP$4/(AP$3+((AP$6)+($A17-1)))</f>
        <v>0</v>
      </c>
      <c r="AQ18" s="65">
        <f t="shared" ref="AQ18" si="339">AQ$4/(AQ$3+((AQ$6)+($A17-1)))</f>
        <v>0</v>
      </c>
      <c r="AR18" s="65">
        <f t="shared" ref="AR18" si="340">AR$4/(AR$3+((AR$6)+($A17-1)))</f>
        <v>0</v>
      </c>
      <c r="AS18" s="65">
        <f t="shared" ref="AS18" si="341">AS$4/(AS$3+((AS$6)+($A17-1)))</f>
        <v>0</v>
      </c>
      <c r="AT18" s="65">
        <f t="shared" ref="AT18" si="342">AT$4/(AT$3+((AT$6)+($A17-1)))</f>
        <v>0</v>
      </c>
      <c r="AU18" s="65">
        <f t="shared" ref="AU18" si="343">AU$4/(AU$3+((AU$6)+($A17-1)))</f>
        <v>0</v>
      </c>
      <c r="AV18" s="65">
        <f t="shared" ref="AV18" si="344">AV$4/(AV$3+((AV$6)+($A17-1)))</f>
        <v>0</v>
      </c>
      <c r="AW18" s="65">
        <f t="shared" ref="AW18" si="345">AW$4/(AW$3+((AW$6)+($A17-1)))</f>
        <v>0</v>
      </c>
      <c r="AX18" s="65">
        <f t="shared" ref="AX18" si="346">AX$4/(AX$3+((AX$6)+($A17-1)))</f>
        <v>0</v>
      </c>
      <c r="AY18" s="65">
        <f t="shared" ref="AY18" si="347">AY$4/(AY$3+((AY$6)+($A17-1)))</f>
        <v>0</v>
      </c>
      <c r="AZ18" s="65">
        <f t="shared" ref="AZ18" si="348">AZ$4/(AZ$3+((AZ$6)+($A17-1)))</f>
        <v>0</v>
      </c>
      <c r="BA18" s="65">
        <f t="shared" ref="BA18" si="349">BA$4/(BA$3+((BA$6)+($A17-1)))</f>
        <v>0</v>
      </c>
      <c r="BB18" s="65">
        <f t="shared" ref="BB18" si="350">BB$4/(BB$3+((BB$6)+($A17-1)))</f>
        <v>0</v>
      </c>
      <c r="BC18" s="65">
        <f t="shared" ref="BC18" si="351">BC$4/(BC$3+((BC$6)+($A17-1)))</f>
        <v>0</v>
      </c>
      <c r="BD18" s="65">
        <f t="shared" ref="BD18" si="352">BD$4/(BD$3+((BD$6)+($A17-1)))</f>
        <v>0</v>
      </c>
      <c r="BE18" s="65">
        <f t="shared" ref="BE18" si="353">BE$4/(BE$3+((BE$6)+($A17-1)))</f>
        <v>0</v>
      </c>
      <c r="BF18" s="65">
        <f t="shared" ref="BF18" si="354">BF$4/(BF$3+((BF$6)+($A17-1)))</f>
        <v>0</v>
      </c>
      <c r="BG18" s="65">
        <f t="shared" ref="BG18" si="355">BG$4/(BG$3+((BG$6)+($A17-1)))</f>
        <v>0</v>
      </c>
      <c r="BH18" s="65">
        <f t="shared" ref="BH18" si="356">BH$4/(BH$3+((BH$6)+($A17-1)))</f>
        <v>0</v>
      </c>
      <c r="BI18" s="65">
        <f t="shared" ref="BI18" si="357">BI$4/(BI$3+((BI$6)+($A17-1)))</f>
        <v>0</v>
      </c>
    </row>
    <row r="19" spans="1:61" ht="15" x14ac:dyDescent="0.25">
      <c r="A19" s="63">
        <v>7</v>
      </c>
      <c r="B19" s="65">
        <f t="shared" ref="B19" si="358">IF(B$5&gt;($A19-1),1,0)</f>
        <v>0</v>
      </c>
      <c r="C19" s="65">
        <f t="shared" si="0"/>
        <v>0</v>
      </c>
      <c r="D19" s="65">
        <f t="shared" si="0"/>
        <v>0</v>
      </c>
      <c r="E19" s="65">
        <f t="shared" si="0"/>
        <v>0</v>
      </c>
      <c r="F19" s="65">
        <f t="shared" si="0"/>
        <v>0</v>
      </c>
      <c r="G19" s="65">
        <f t="shared" si="0"/>
        <v>0</v>
      </c>
      <c r="H19" s="65">
        <f t="shared" si="0"/>
        <v>0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  <c r="N19" s="65">
        <f t="shared" si="0"/>
        <v>0</v>
      </c>
      <c r="O19" s="65">
        <f t="shared" si="0"/>
        <v>0</v>
      </c>
      <c r="P19" s="65">
        <f t="shared" si="0"/>
        <v>0</v>
      </c>
      <c r="Q19" s="65">
        <f t="shared" ref="Q19:BI19" si="359">IF(Q$5&gt;($A19-1),1,0)</f>
        <v>0</v>
      </c>
      <c r="R19" s="65">
        <f t="shared" si="359"/>
        <v>0</v>
      </c>
      <c r="S19" s="65">
        <f t="shared" si="359"/>
        <v>0</v>
      </c>
      <c r="T19" s="65">
        <f t="shared" si="359"/>
        <v>0</v>
      </c>
      <c r="U19" s="65">
        <f t="shared" si="359"/>
        <v>0</v>
      </c>
      <c r="V19" s="65">
        <f t="shared" si="359"/>
        <v>0</v>
      </c>
      <c r="W19" s="65">
        <f t="shared" si="359"/>
        <v>0</v>
      </c>
      <c r="X19" s="65">
        <f t="shared" si="359"/>
        <v>0</v>
      </c>
      <c r="Y19" s="65">
        <f t="shared" si="359"/>
        <v>0</v>
      </c>
      <c r="Z19" s="65">
        <f t="shared" si="359"/>
        <v>0</v>
      </c>
      <c r="AA19" s="65">
        <f t="shared" si="359"/>
        <v>0</v>
      </c>
      <c r="AB19" s="65">
        <f t="shared" si="359"/>
        <v>0</v>
      </c>
      <c r="AC19" s="65">
        <f t="shared" si="359"/>
        <v>0</v>
      </c>
      <c r="AD19" s="65">
        <f t="shared" si="359"/>
        <v>0</v>
      </c>
      <c r="AE19" s="65">
        <f t="shared" si="359"/>
        <v>0</v>
      </c>
      <c r="AF19" s="65">
        <f t="shared" si="359"/>
        <v>0</v>
      </c>
      <c r="AG19" s="65">
        <f t="shared" si="359"/>
        <v>0</v>
      </c>
      <c r="AH19" s="65">
        <f t="shared" si="359"/>
        <v>0</v>
      </c>
      <c r="AI19" s="65">
        <f t="shared" si="359"/>
        <v>0</v>
      </c>
      <c r="AJ19" s="65">
        <f t="shared" si="359"/>
        <v>0</v>
      </c>
      <c r="AK19" s="65">
        <f t="shared" si="359"/>
        <v>0</v>
      </c>
      <c r="AL19" s="65">
        <f t="shared" si="359"/>
        <v>0</v>
      </c>
      <c r="AM19" s="65">
        <f t="shared" si="359"/>
        <v>0</v>
      </c>
      <c r="AN19" s="65">
        <f t="shared" si="359"/>
        <v>0</v>
      </c>
      <c r="AO19" s="65">
        <f t="shared" si="359"/>
        <v>0</v>
      </c>
      <c r="AP19" s="65">
        <f t="shared" si="359"/>
        <v>0</v>
      </c>
      <c r="AQ19" s="65">
        <f t="shared" si="359"/>
        <v>0</v>
      </c>
      <c r="AR19" s="65">
        <f t="shared" si="359"/>
        <v>0</v>
      </c>
      <c r="AS19" s="65">
        <f t="shared" si="359"/>
        <v>0</v>
      </c>
      <c r="AT19" s="65">
        <f t="shared" si="359"/>
        <v>0</v>
      </c>
      <c r="AU19" s="65">
        <f t="shared" si="359"/>
        <v>0</v>
      </c>
      <c r="AV19" s="65">
        <f t="shared" si="359"/>
        <v>0</v>
      </c>
      <c r="AW19" s="65">
        <f t="shared" si="359"/>
        <v>0</v>
      </c>
      <c r="AX19" s="65">
        <f t="shared" si="359"/>
        <v>0</v>
      </c>
      <c r="AY19" s="65">
        <f t="shared" si="359"/>
        <v>0</v>
      </c>
      <c r="AZ19" s="65">
        <f t="shared" si="359"/>
        <v>0</v>
      </c>
      <c r="BA19" s="65">
        <f t="shared" si="359"/>
        <v>0</v>
      </c>
      <c r="BB19" s="65">
        <f t="shared" si="359"/>
        <v>0</v>
      </c>
      <c r="BC19" s="65">
        <f t="shared" si="359"/>
        <v>0</v>
      </c>
      <c r="BD19" s="65">
        <f t="shared" si="359"/>
        <v>0</v>
      </c>
      <c r="BE19" s="65">
        <f t="shared" si="359"/>
        <v>0</v>
      </c>
      <c r="BF19" s="65">
        <f t="shared" si="359"/>
        <v>0</v>
      </c>
      <c r="BG19" s="65">
        <f t="shared" si="359"/>
        <v>0</v>
      </c>
      <c r="BH19" s="65">
        <f t="shared" si="359"/>
        <v>0</v>
      </c>
      <c r="BI19" s="65">
        <f t="shared" si="359"/>
        <v>0</v>
      </c>
    </row>
    <row r="20" spans="1:61" ht="15" x14ac:dyDescent="0.25">
      <c r="A20" s="63" t="s">
        <v>92</v>
      </c>
      <c r="B20" s="65">
        <f t="shared" ref="B20" si="360">B$4/(B$3+((B$6)+($A19-1)))</f>
        <v>2282.6481481481483</v>
      </c>
      <c r="C20" s="65">
        <f t="shared" ref="C20" si="361">C$4/(C$3+((C$6)+($A19-1)))</f>
        <v>2257</v>
      </c>
      <c r="D20" s="65">
        <f t="shared" ref="D20" si="362">D$4/(D$3+((D$6)+($A19-1)))</f>
        <v>1590.8333333333333</v>
      </c>
      <c r="E20" s="65">
        <f t="shared" ref="E20" si="363">E$4/(E$3+((E$6)+($A19-1)))</f>
        <v>1981.0384615384614</v>
      </c>
      <c r="F20" s="65">
        <f t="shared" ref="F20" si="364">F$4/(F$3+((F$6)+($A19-1)))</f>
        <v>0</v>
      </c>
      <c r="G20" s="65">
        <f t="shared" ref="G20" si="365">G$4/(G$3+((G$6)+($A19-1)))</f>
        <v>0</v>
      </c>
      <c r="H20" s="65">
        <f t="shared" ref="H20" si="366">H$4/(H$3+((H$6)+($A19-1)))</f>
        <v>0</v>
      </c>
      <c r="I20" s="65">
        <f t="shared" ref="I20" si="367">I$4/(I$3+((I$6)+($A19-1)))</f>
        <v>0</v>
      </c>
      <c r="J20" s="65">
        <f t="shared" ref="J20" si="368">J$4/(J$3+((J$6)+($A19-1)))</f>
        <v>0</v>
      </c>
      <c r="K20" s="65">
        <f t="shared" ref="K20" si="369">K$4/(K$3+((K$6)+($A19-1)))</f>
        <v>0</v>
      </c>
      <c r="L20" s="65">
        <f t="shared" ref="L20" si="370">L$4/(L$3+((L$6)+($A19-1)))</f>
        <v>0</v>
      </c>
      <c r="M20" s="65">
        <f t="shared" ref="M20" si="371">M$4/(M$3+((M$6)+($A19-1)))</f>
        <v>0</v>
      </c>
      <c r="N20" s="65">
        <f t="shared" ref="N20" si="372">N$4/(N$3+((N$6)+($A19-1)))</f>
        <v>0</v>
      </c>
      <c r="O20" s="65">
        <f t="shared" ref="O20" si="373">O$4/(O$3+((O$6)+($A19-1)))</f>
        <v>0</v>
      </c>
      <c r="P20" s="65">
        <f t="shared" ref="P20" si="374">P$4/(P$3+((P$6)+($A19-1)))</f>
        <v>0</v>
      </c>
      <c r="Q20" s="65">
        <f t="shared" ref="Q20" si="375">Q$4/(Q$3+((Q$6)+($A19-1)))</f>
        <v>0</v>
      </c>
      <c r="R20" s="65">
        <f t="shared" ref="R20" si="376">R$4/(R$3+((R$6)+($A19-1)))</f>
        <v>0</v>
      </c>
      <c r="S20" s="65">
        <f t="shared" ref="S20" si="377">S$4/(S$3+((S$6)+($A19-1)))</f>
        <v>0</v>
      </c>
      <c r="T20" s="65">
        <f t="shared" ref="T20" si="378">T$4/(T$3+((T$6)+($A19-1)))</f>
        <v>0</v>
      </c>
      <c r="U20" s="65">
        <f t="shared" ref="U20" si="379">U$4/(U$3+((U$6)+($A19-1)))</f>
        <v>0</v>
      </c>
      <c r="V20" s="65">
        <f t="shared" ref="V20" si="380">V$4/(V$3+((V$6)+($A19-1)))</f>
        <v>0</v>
      </c>
      <c r="W20" s="65">
        <f t="shared" ref="W20" si="381">W$4/(W$3+((W$6)+($A19-1)))</f>
        <v>0</v>
      </c>
      <c r="X20" s="65">
        <f t="shared" ref="X20" si="382">X$4/(X$3+((X$6)+($A19-1)))</f>
        <v>0</v>
      </c>
      <c r="Y20" s="65">
        <f t="shared" ref="Y20" si="383">Y$4/(Y$3+((Y$6)+($A19-1)))</f>
        <v>0</v>
      </c>
      <c r="Z20" s="65">
        <f t="shared" ref="Z20" si="384">Z$4/(Z$3+((Z$6)+($A19-1)))</f>
        <v>0</v>
      </c>
      <c r="AA20" s="65">
        <f t="shared" ref="AA20" si="385">AA$4/(AA$3+((AA$6)+($A19-1)))</f>
        <v>0</v>
      </c>
      <c r="AB20" s="65">
        <f t="shared" ref="AB20" si="386">AB$4/(AB$3+((AB$6)+($A19-1)))</f>
        <v>0</v>
      </c>
      <c r="AC20" s="65">
        <f t="shared" ref="AC20" si="387">AC$4/(AC$3+((AC$6)+($A19-1)))</f>
        <v>0</v>
      </c>
      <c r="AD20" s="65">
        <f t="shared" ref="AD20" si="388">AD$4/(AD$3+((AD$6)+($A19-1)))</f>
        <v>0</v>
      </c>
      <c r="AE20" s="65">
        <f t="shared" ref="AE20" si="389">AE$4/(AE$3+((AE$6)+($A19-1)))</f>
        <v>0</v>
      </c>
      <c r="AF20" s="65">
        <f t="shared" ref="AF20" si="390">AF$4/(AF$3+((AF$6)+($A19-1)))</f>
        <v>0</v>
      </c>
      <c r="AG20" s="65">
        <f t="shared" ref="AG20" si="391">AG$4/(AG$3+((AG$6)+($A19-1)))</f>
        <v>0</v>
      </c>
      <c r="AH20" s="65">
        <f t="shared" ref="AH20" si="392">AH$4/(AH$3+((AH$6)+($A19-1)))</f>
        <v>0</v>
      </c>
      <c r="AI20" s="65">
        <f t="shared" ref="AI20" si="393">AI$4/(AI$3+((AI$6)+($A19-1)))</f>
        <v>0</v>
      </c>
      <c r="AJ20" s="65">
        <f t="shared" ref="AJ20" si="394">AJ$4/(AJ$3+((AJ$6)+($A19-1)))</f>
        <v>0</v>
      </c>
      <c r="AK20" s="65">
        <f t="shared" ref="AK20" si="395">AK$4/(AK$3+((AK$6)+($A19-1)))</f>
        <v>0</v>
      </c>
      <c r="AL20" s="65">
        <f t="shared" ref="AL20" si="396">AL$4/(AL$3+((AL$6)+($A19-1)))</f>
        <v>0</v>
      </c>
      <c r="AM20" s="65">
        <f t="shared" ref="AM20" si="397">AM$4/(AM$3+((AM$6)+($A19-1)))</f>
        <v>0</v>
      </c>
      <c r="AN20" s="65">
        <f t="shared" ref="AN20" si="398">AN$4/(AN$3+((AN$6)+($A19-1)))</f>
        <v>0</v>
      </c>
      <c r="AO20" s="65">
        <f t="shared" ref="AO20" si="399">AO$4/(AO$3+((AO$6)+($A19-1)))</f>
        <v>0</v>
      </c>
      <c r="AP20" s="65">
        <f t="shared" ref="AP20" si="400">AP$4/(AP$3+((AP$6)+($A19-1)))</f>
        <v>0</v>
      </c>
      <c r="AQ20" s="65">
        <f t="shared" ref="AQ20" si="401">AQ$4/(AQ$3+((AQ$6)+($A19-1)))</f>
        <v>0</v>
      </c>
      <c r="AR20" s="65">
        <f t="shared" ref="AR20" si="402">AR$4/(AR$3+((AR$6)+($A19-1)))</f>
        <v>0</v>
      </c>
      <c r="AS20" s="65">
        <f t="shared" ref="AS20" si="403">AS$4/(AS$3+((AS$6)+($A19-1)))</f>
        <v>0</v>
      </c>
      <c r="AT20" s="65">
        <f t="shared" ref="AT20" si="404">AT$4/(AT$3+((AT$6)+($A19-1)))</f>
        <v>0</v>
      </c>
      <c r="AU20" s="65">
        <f t="shared" ref="AU20" si="405">AU$4/(AU$3+((AU$6)+($A19-1)))</f>
        <v>0</v>
      </c>
      <c r="AV20" s="65">
        <f t="shared" ref="AV20" si="406">AV$4/(AV$3+((AV$6)+($A19-1)))</f>
        <v>0</v>
      </c>
      <c r="AW20" s="65">
        <f t="shared" ref="AW20" si="407">AW$4/(AW$3+((AW$6)+($A19-1)))</f>
        <v>0</v>
      </c>
      <c r="AX20" s="65">
        <f t="shared" ref="AX20" si="408">AX$4/(AX$3+((AX$6)+($A19-1)))</f>
        <v>0</v>
      </c>
      <c r="AY20" s="65">
        <f t="shared" ref="AY20" si="409">AY$4/(AY$3+((AY$6)+($A19-1)))</f>
        <v>0</v>
      </c>
      <c r="AZ20" s="65">
        <f t="shared" ref="AZ20" si="410">AZ$4/(AZ$3+((AZ$6)+($A19-1)))</f>
        <v>0</v>
      </c>
      <c r="BA20" s="65">
        <f t="shared" ref="BA20" si="411">BA$4/(BA$3+((BA$6)+($A19-1)))</f>
        <v>0</v>
      </c>
      <c r="BB20" s="65">
        <f t="shared" ref="BB20" si="412">BB$4/(BB$3+((BB$6)+($A19-1)))</f>
        <v>0</v>
      </c>
      <c r="BC20" s="65">
        <f t="shared" ref="BC20" si="413">BC$4/(BC$3+((BC$6)+($A19-1)))</f>
        <v>0</v>
      </c>
      <c r="BD20" s="65">
        <f t="shared" ref="BD20" si="414">BD$4/(BD$3+((BD$6)+($A19-1)))</f>
        <v>0</v>
      </c>
      <c r="BE20" s="65">
        <f t="shared" ref="BE20" si="415">BE$4/(BE$3+((BE$6)+($A19-1)))</f>
        <v>0</v>
      </c>
      <c r="BF20" s="65">
        <f t="shared" ref="BF20" si="416">BF$4/(BF$3+((BF$6)+($A19-1)))</f>
        <v>0</v>
      </c>
      <c r="BG20" s="65">
        <f t="shared" ref="BG20" si="417">BG$4/(BG$3+((BG$6)+($A19-1)))</f>
        <v>0</v>
      </c>
      <c r="BH20" s="65">
        <f t="shared" ref="BH20" si="418">BH$4/(BH$3+((BH$6)+($A19-1)))</f>
        <v>0</v>
      </c>
      <c r="BI20" s="65">
        <f t="shared" ref="BI20" si="419">BI$4/(BI$3+((BI$6)+($A19-1)))</f>
        <v>0</v>
      </c>
    </row>
    <row r="21" spans="1:61" ht="15" x14ac:dyDescent="0.25">
      <c r="A21" s="63">
        <v>8</v>
      </c>
      <c r="B21" s="65">
        <f t="shared" ref="B21" si="420">IF(B$5&gt;($A21-1),1,0)</f>
        <v>0</v>
      </c>
      <c r="C21" s="65">
        <f t="shared" si="0"/>
        <v>0</v>
      </c>
      <c r="D21" s="65">
        <f t="shared" si="0"/>
        <v>0</v>
      </c>
      <c r="E21" s="65">
        <f t="shared" si="0"/>
        <v>0</v>
      </c>
      <c r="F21" s="65">
        <f t="shared" si="0"/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65">
        <f t="shared" ref="Q21:BI21" si="421">IF(Q$5&gt;($A21-1),1,0)</f>
        <v>0</v>
      </c>
      <c r="R21" s="65">
        <f t="shared" si="421"/>
        <v>0</v>
      </c>
      <c r="S21" s="65">
        <f t="shared" si="421"/>
        <v>0</v>
      </c>
      <c r="T21" s="65">
        <f t="shared" si="421"/>
        <v>0</v>
      </c>
      <c r="U21" s="65">
        <f t="shared" si="421"/>
        <v>0</v>
      </c>
      <c r="V21" s="65">
        <f t="shared" si="421"/>
        <v>0</v>
      </c>
      <c r="W21" s="65">
        <f t="shared" si="421"/>
        <v>0</v>
      </c>
      <c r="X21" s="65">
        <f t="shared" si="421"/>
        <v>0</v>
      </c>
      <c r="Y21" s="65">
        <f t="shared" si="421"/>
        <v>0</v>
      </c>
      <c r="Z21" s="65">
        <f t="shared" si="421"/>
        <v>0</v>
      </c>
      <c r="AA21" s="65">
        <f t="shared" si="421"/>
        <v>0</v>
      </c>
      <c r="AB21" s="65">
        <f t="shared" si="421"/>
        <v>0</v>
      </c>
      <c r="AC21" s="65">
        <f t="shared" si="421"/>
        <v>0</v>
      </c>
      <c r="AD21" s="65">
        <f t="shared" si="421"/>
        <v>0</v>
      </c>
      <c r="AE21" s="65">
        <f t="shared" si="421"/>
        <v>0</v>
      </c>
      <c r="AF21" s="65">
        <f t="shared" si="421"/>
        <v>0</v>
      </c>
      <c r="AG21" s="65">
        <f t="shared" si="421"/>
        <v>0</v>
      </c>
      <c r="AH21" s="65">
        <f t="shared" si="421"/>
        <v>0</v>
      </c>
      <c r="AI21" s="65">
        <f t="shared" si="421"/>
        <v>0</v>
      </c>
      <c r="AJ21" s="65">
        <f t="shared" si="421"/>
        <v>0</v>
      </c>
      <c r="AK21" s="65">
        <f t="shared" si="421"/>
        <v>0</v>
      </c>
      <c r="AL21" s="65">
        <f t="shared" si="421"/>
        <v>0</v>
      </c>
      <c r="AM21" s="65">
        <f t="shared" si="421"/>
        <v>0</v>
      </c>
      <c r="AN21" s="65">
        <f t="shared" si="421"/>
        <v>0</v>
      </c>
      <c r="AO21" s="65">
        <f t="shared" si="421"/>
        <v>0</v>
      </c>
      <c r="AP21" s="65">
        <f t="shared" si="421"/>
        <v>0</v>
      </c>
      <c r="AQ21" s="65">
        <f t="shared" si="421"/>
        <v>0</v>
      </c>
      <c r="AR21" s="65">
        <f t="shared" si="421"/>
        <v>0</v>
      </c>
      <c r="AS21" s="65">
        <f t="shared" si="421"/>
        <v>0</v>
      </c>
      <c r="AT21" s="65">
        <f t="shared" si="421"/>
        <v>0</v>
      </c>
      <c r="AU21" s="65">
        <f t="shared" si="421"/>
        <v>0</v>
      </c>
      <c r="AV21" s="65">
        <f t="shared" si="421"/>
        <v>0</v>
      </c>
      <c r="AW21" s="65">
        <f t="shared" si="421"/>
        <v>0</v>
      </c>
      <c r="AX21" s="65">
        <f t="shared" si="421"/>
        <v>0</v>
      </c>
      <c r="AY21" s="65">
        <f t="shared" si="421"/>
        <v>0</v>
      </c>
      <c r="AZ21" s="65">
        <f t="shared" si="421"/>
        <v>0</v>
      </c>
      <c r="BA21" s="65">
        <f t="shared" si="421"/>
        <v>0</v>
      </c>
      <c r="BB21" s="65">
        <f t="shared" si="421"/>
        <v>0</v>
      </c>
      <c r="BC21" s="65">
        <f t="shared" si="421"/>
        <v>0</v>
      </c>
      <c r="BD21" s="65">
        <f t="shared" si="421"/>
        <v>0</v>
      </c>
      <c r="BE21" s="65">
        <f t="shared" si="421"/>
        <v>0</v>
      </c>
      <c r="BF21" s="65">
        <f t="shared" si="421"/>
        <v>0</v>
      </c>
      <c r="BG21" s="65">
        <f t="shared" si="421"/>
        <v>0</v>
      </c>
      <c r="BH21" s="65">
        <f t="shared" si="421"/>
        <v>0</v>
      </c>
      <c r="BI21" s="65">
        <f t="shared" si="421"/>
        <v>0</v>
      </c>
    </row>
    <row r="22" spans="1:61" ht="15" x14ac:dyDescent="0.25">
      <c r="A22" s="63" t="s">
        <v>93</v>
      </c>
      <c r="B22" s="65">
        <f t="shared" ref="B22" si="422">B$4/(B$3+((B$6)+($A21-1)))</f>
        <v>2241.1454545454544</v>
      </c>
      <c r="C22" s="65">
        <f t="shared" ref="C22" si="423">C$4/(C$3+((C$6)+($A21-1)))</f>
        <v>2213.5961538461538</v>
      </c>
      <c r="D22" s="65">
        <f t="shared" ref="D22" si="424">D$4/(D$3+((D$6)+($A21-1)))</f>
        <v>1507.1052631578948</v>
      </c>
      <c r="E22" s="65">
        <f t="shared" ref="E22" si="425">E$4/(E$3+((E$6)+($A21-1)))</f>
        <v>1907.6666666666667</v>
      </c>
      <c r="F22" s="65">
        <f t="shared" ref="F22" si="426">F$4/(F$3+((F$6)+($A21-1)))</f>
        <v>0</v>
      </c>
      <c r="G22" s="65">
        <f t="shared" ref="G22" si="427">G$4/(G$3+((G$6)+($A21-1)))</f>
        <v>0</v>
      </c>
      <c r="H22" s="65">
        <f t="shared" ref="H22" si="428">H$4/(H$3+((H$6)+($A21-1)))</f>
        <v>0</v>
      </c>
      <c r="I22" s="65">
        <f t="shared" ref="I22" si="429">I$4/(I$3+((I$6)+($A21-1)))</f>
        <v>0</v>
      </c>
      <c r="J22" s="65">
        <f t="shared" ref="J22" si="430">J$4/(J$3+((J$6)+($A21-1)))</f>
        <v>0</v>
      </c>
      <c r="K22" s="65">
        <f t="shared" ref="K22" si="431">K$4/(K$3+((K$6)+($A21-1)))</f>
        <v>0</v>
      </c>
      <c r="L22" s="65">
        <f t="shared" ref="L22" si="432">L$4/(L$3+((L$6)+($A21-1)))</f>
        <v>0</v>
      </c>
      <c r="M22" s="65">
        <f t="shared" ref="M22" si="433">M$4/(M$3+((M$6)+($A21-1)))</f>
        <v>0</v>
      </c>
      <c r="N22" s="65">
        <f t="shared" ref="N22" si="434">N$4/(N$3+((N$6)+($A21-1)))</f>
        <v>0</v>
      </c>
      <c r="O22" s="65">
        <f t="shared" ref="O22" si="435">O$4/(O$3+((O$6)+($A21-1)))</f>
        <v>0</v>
      </c>
      <c r="P22" s="65">
        <f t="shared" ref="P22" si="436">P$4/(P$3+((P$6)+($A21-1)))</f>
        <v>0</v>
      </c>
      <c r="Q22" s="65">
        <f t="shared" ref="Q22" si="437">Q$4/(Q$3+((Q$6)+($A21-1)))</f>
        <v>0</v>
      </c>
      <c r="R22" s="65">
        <f t="shared" ref="R22" si="438">R$4/(R$3+((R$6)+($A21-1)))</f>
        <v>0</v>
      </c>
      <c r="S22" s="65">
        <f t="shared" ref="S22" si="439">S$4/(S$3+((S$6)+($A21-1)))</f>
        <v>0</v>
      </c>
      <c r="T22" s="65">
        <f t="shared" ref="T22" si="440">T$4/(T$3+((T$6)+($A21-1)))</f>
        <v>0</v>
      </c>
      <c r="U22" s="65">
        <f t="shared" ref="U22" si="441">U$4/(U$3+((U$6)+($A21-1)))</f>
        <v>0</v>
      </c>
      <c r="V22" s="65">
        <f t="shared" ref="V22" si="442">V$4/(V$3+((V$6)+($A21-1)))</f>
        <v>0</v>
      </c>
      <c r="W22" s="65">
        <f t="shared" ref="W22" si="443">W$4/(W$3+((W$6)+($A21-1)))</f>
        <v>0</v>
      </c>
      <c r="X22" s="65">
        <f t="shared" ref="X22" si="444">X$4/(X$3+((X$6)+($A21-1)))</f>
        <v>0</v>
      </c>
      <c r="Y22" s="65">
        <f t="shared" ref="Y22" si="445">Y$4/(Y$3+((Y$6)+($A21-1)))</f>
        <v>0</v>
      </c>
      <c r="Z22" s="65">
        <f t="shared" ref="Z22" si="446">Z$4/(Z$3+((Z$6)+($A21-1)))</f>
        <v>0</v>
      </c>
      <c r="AA22" s="65">
        <f t="shared" ref="AA22" si="447">AA$4/(AA$3+((AA$6)+($A21-1)))</f>
        <v>0</v>
      </c>
      <c r="AB22" s="65">
        <f t="shared" ref="AB22" si="448">AB$4/(AB$3+((AB$6)+($A21-1)))</f>
        <v>0</v>
      </c>
      <c r="AC22" s="65">
        <f t="shared" ref="AC22" si="449">AC$4/(AC$3+((AC$6)+($A21-1)))</f>
        <v>0</v>
      </c>
      <c r="AD22" s="65">
        <f t="shared" ref="AD22" si="450">AD$4/(AD$3+((AD$6)+($A21-1)))</f>
        <v>0</v>
      </c>
      <c r="AE22" s="65">
        <f t="shared" ref="AE22" si="451">AE$4/(AE$3+((AE$6)+($A21-1)))</f>
        <v>0</v>
      </c>
      <c r="AF22" s="65">
        <f t="shared" ref="AF22" si="452">AF$4/(AF$3+((AF$6)+($A21-1)))</f>
        <v>0</v>
      </c>
      <c r="AG22" s="65">
        <f t="shared" ref="AG22" si="453">AG$4/(AG$3+((AG$6)+($A21-1)))</f>
        <v>0</v>
      </c>
      <c r="AH22" s="65">
        <f t="shared" ref="AH22" si="454">AH$4/(AH$3+((AH$6)+($A21-1)))</f>
        <v>0</v>
      </c>
      <c r="AI22" s="65">
        <f t="shared" ref="AI22" si="455">AI$4/(AI$3+((AI$6)+($A21-1)))</f>
        <v>0</v>
      </c>
      <c r="AJ22" s="65">
        <f t="shared" ref="AJ22" si="456">AJ$4/(AJ$3+((AJ$6)+($A21-1)))</f>
        <v>0</v>
      </c>
      <c r="AK22" s="65">
        <f t="shared" ref="AK22" si="457">AK$4/(AK$3+((AK$6)+($A21-1)))</f>
        <v>0</v>
      </c>
      <c r="AL22" s="65">
        <f t="shared" ref="AL22" si="458">AL$4/(AL$3+((AL$6)+($A21-1)))</f>
        <v>0</v>
      </c>
      <c r="AM22" s="65">
        <f t="shared" ref="AM22" si="459">AM$4/(AM$3+((AM$6)+($A21-1)))</f>
        <v>0</v>
      </c>
      <c r="AN22" s="65">
        <f t="shared" ref="AN22" si="460">AN$4/(AN$3+((AN$6)+($A21-1)))</f>
        <v>0</v>
      </c>
      <c r="AO22" s="65">
        <f t="shared" ref="AO22" si="461">AO$4/(AO$3+((AO$6)+($A21-1)))</f>
        <v>0</v>
      </c>
      <c r="AP22" s="65">
        <f t="shared" ref="AP22" si="462">AP$4/(AP$3+((AP$6)+($A21-1)))</f>
        <v>0</v>
      </c>
      <c r="AQ22" s="65">
        <f t="shared" ref="AQ22" si="463">AQ$4/(AQ$3+((AQ$6)+($A21-1)))</f>
        <v>0</v>
      </c>
      <c r="AR22" s="65">
        <f t="shared" ref="AR22" si="464">AR$4/(AR$3+((AR$6)+($A21-1)))</f>
        <v>0</v>
      </c>
      <c r="AS22" s="65">
        <f t="shared" ref="AS22" si="465">AS$4/(AS$3+((AS$6)+($A21-1)))</f>
        <v>0</v>
      </c>
      <c r="AT22" s="65">
        <f t="shared" ref="AT22" si="466">AT$4/(AT$3+((AT$6)+($A21-1)))</f>
        <v>0</v>
      </c>
      <c r="AU22" s="65">
        <f t="shared" ref="AU22" si="467">AU$4/(AU$3+((AU$6)+($A21-1)))</f>
        <v>0</v>
      </c>
      <c r="AV22" s="65">
        <f t="shared" ref="AV22" si="468">AV$4/(AV$3+((AV$6)+($A21-1)))</f>
        <v>0</v>
      </c>
      <c r="AW22" s="65">
        <f t="shared" ref="AW22" si="469">AW$4/(AW$3+((AW$6)+($A21-1)))</f>
        <v>0</v>
      </c>
      <c r="AX22" s="65">
        <f t="shared" ref="AX22" si="470">AX$4/(AX$3+((AX$6)+($A21-1)))</f>
        <v>0</v>
      </c>
      <c r="AY22" s="65">
        <f t="shared" ref="AY22" si="471">AY$4/(AY$3+((AY$6)+($A21-1)))</f>
        <v>0</v>
      </c>
      <c r="AZ22" s="65">
        <f t="shared" ref="AZ22" si="472">AZ$4/(AZ$3+((AZ$6)+($A21-1)))</f>
        <v>0</v>
      </c>
      <c r="BA22" s="65">
        <f t="shared" ref="BA22" si="473">BA$4/(BA$3+((BA$6)+($A21-1)))</f>
        <v>0</v>
      </c>
      <c r="BB22" s="65">
        <f t="shared" ref="BB22" si="474">BB$4/(BB$3+((BB$6)+($A21-1)))</f>
        <v>0</v>
      </c>
      <c r="BC22" s="65">
        <f t="shared" ref="BC22" si="475">BC$4/(BC$3+((BC$6)+($A21-1)))</f>
        <v>0</v>
      </c>
      <c r="BD22" s="65">
        <f t="shared" ref="BD22" si="476">BD$4/(BD$3+((BD$6)+($A21-1)))</f>
        <v>0</v>
      </c>
      <c r="BE22" s="65">
        <f t="shared" ref="BE22" si="477">BE$4/(BE$3+((BE$6)+($A21-1)))</f>
        <v>0</v>
      </c>
      <c r="BF22" s="65">
        <f t="shared" ref="BF22" si="478">BF$4/(BF$3+((BF$6)+($A21-1)))</f>
        <v>0</v>
      </c>
      <c r="BG22" s="65">
        <f t="shared" ref="BG22" si="479">BG$4/(BG$3+((BG$6)+($A21-1)))</f>
        <v>0</v>
      </c>
      <c r="BH22" s="65">
        <f t="shared" ref="BH22" si="480">BH$4/(BH$3+((BH$6)+($A21-1)))</f>
        <v>0</v>
      </c>
      <c r="BI22" s="65">
        <f t="shared" ref="BI22" si="481">BI$4/(BI$3+((BI$6)+($A21-1)))</f>
        <v>0</v>
      </c>
    </row>
    <row r="23" spans="1:61" ht="15" x14ac:dyDescent="0.25">
      <c r="A23" s="63">
        <v>9</v>
      </c>
      <c r="B23" s="65">
        <f t="shared" ref="B23:Q27" si="482">IF(B$5&gt;($A23-1),1,0)</f>
        <v>0</v>
      </c>
      <c r="C23" s="65">
        <f t="shared" si="482"/>
        <v>0</v>
      </c>
      <c r="D23" s="65">
        <f t="shared" si="482"/>
        <v>0</v>
      </c>
      <c r="E23" s="65">
        <f t="shared" si="482"/>
        <v>0</v>
      </c>
      <c r="F23" s="65">
        <f t="shared" si="482"/>
        <v>0</v>
      </c>
      <c r="G23" s="65">
        <f t="shared" si="482"/>
        <v>0</v>
      </c>
      <c r="H23" s="65">
        <f t="shared" si="482"/>
        <v>0</v>
      </c>
      <c r="I23" s="65">
        <f t="shared" si="482"/>
        <v>0</v>
      </c>
      <c r="J23" s="65">
        <f t="shared" si="482"/>
        <v>0</v>
      </c>
      <c r="K23" s="65">
        <f t="shared" si="482"/>
        <v>0</v>
      </c>
      <c r="L23" s="65">
        <f t="shared" si="482"/>
        <v>0</v>
      </c>
      <c r="M23" s="65">
        <f t="shared" si="482"/>
        <v>0</v>
      </c>
      <c r="N23" s="65">
        <f t="shared" si="482"/>
        <v>0</v>
      </c>
      <c r="O23" s="65">
        <f t="shared" si="482"/>
        <v>0</v>
      </c>
      <c r="P23" s="65">
        <f t="shared" si="482"/>
        <v>0</v>
      </c>
      <c r="Q23" s="65">
        <f t="shared" si="482"/>
        <v>0</v>
      </c>
      <c r="R23" s="65">
        <f t="shared" ref="R23:BI23" si="483">IF(R$5&gt;($A23-1),1,0)</f>
        <v>0</v>
      </c>
      <c r="S23" s="65">
        <f t="shared" si="483"/>
        <v>0</v>
      </c>
      <c r="T23" s="65">
        <f t="shared" si="483"/>
        <v>0</v>
      </c>
      <c r="U23" s="65">
        <f t="shared" si="483"/>
        <v>0</v>
      </c>
      <c r="V23" s="65">
        <f t="shared" si="483"/>
        <v>0</v>
      </c>
      <c r="W23" s="65">
        <f t="shared" si="483"/>
        <v>0</v>
      </c>
      <c r="X23" s="65">
        <f t="shared" si="483"/>
        <v>0</v>
      </c>
      <c r="Y23" s="65">
        <f t="shared" si="483"/>
        <v>0</v>
      </c>
      <c r="Z23" s="65">
        <f t="shared" si="483"/>
        <v>0</v>
      </c>
      <c r="AA23" s="65">
        <f t="shared" si="483"/>
        <v>0</v>
      </c>
      <c r="AB23" s="65">
        <f t="shared" si="483"/>
        <v>0</v>
      </c>
      <c r="AC23" s="65">
        <f t="shared" si="483"/>
        <v>0</v>
      </c>
      <c r="AD23" s="65">
        <f t="shared" si="483"/>
        <v>0</v>
      </c>
      <c r="AE23" s="65">
        <f t="shared" si="483"/>
        <v>0</v>
      </c>
      <c r="AF23" s="65">
        <f t="shared" si="483"/>
        <v>0</v>
      </c>
      <c r="AG23" s="65">
        <f t="shared" si="483"/>
        <v>0</v>
      </c>
      <c r="AH23" s="65">
        <f t="shared" si="483"/>
        <v>0</v>
      </c>
      <c r="AI23" s="65">
        <f t="shared" si="483"/>
        <v>0</v>
      </c>
      <c r="AJ23" s="65">
        <f t="shared" si="483"/>
        <v>0</v>
      </c>
      <c r="AK23" s="65">
        <f t="shared" si="483"/>
        <v>0</v>
      </c>
      <c r="AL23" s="65">
        <f t="shared" si="483"/>
        <v>0</v>
      </c>
      <c r="AM23" s="65">
        <f t="shared" si="483"/>
        <v>0</v>
      </c>
      <c r="AN23" s="65">
        <f t="shared" si="483"/>
        <v>0</v>
      </c>
      <c r="AO23" s="65">
        <f t="shared" si="483"/>
        <v>0</v>
      </c>
      <c r="AP23" s="65">
        <f t="shared" si="483"/>
        <v>0</v>
      </c>
      <c r="AQ23" s="65">
        <f t="shared" si="483"/>
        <v>0</v>
      </c>
      <c r="AR23" s="65">
        <f t="shared" si="483"/>
        <v>0</v>
      </c>
      <c r="AS23" s="65">
        <f t="shared" si="483"/>
        <v>0</v>
      </c>
      <c r="AT23" s="65">
        <f t="shared" si="483"/>
        <v>0</v>
      </c>
      <c r="AU23" s="65">
        <f t="shared" si="483"/>
        <v>0</v>
      </c>
      <c r="AV23" s="65">
        <f t="shared" si="483"/>
        <v>0</v>
      </c>
      <c r="AW23" s="65">
        <f t="shared" si="483"/>
        <v>0</v>
      </c>
      <c r="AX23" s="65">
        <f t="shared" si="483"/>
        <v>0</v>
      </c>
      <c r="AY23" s="65">
        <f t="shared" si="483"/>
        <v>0</v>
      </c>
      <c r="AZ23" s="65">
        <f t="shared" si="483"/>
        <v>0</v>
      </c>
      <c r="BA23" s="65">
        <f t="shared" si="483"/>
        <v>0</v>
      </c>
      <c r="BB23" s="65">
        <f t="shared" si="483"/>
        <v>0</v>
      </c>
      <c r="BC23" s="65">
        <f t="shared" si="483"/>
        <v>0</v>
      </c>
      <c r="BD23" s="65">
        <f t="shared" si="483"/>
        <v>0</v>
      </c>
      <c r="BE23" s="65">
        <f t="shared" si="483"/>
        <v>0</v>
      </c>
      <c r="BF23" s="65">
        <f t="shared" si="483"/>
        <v>0</v>
      </c>
      <c r="BG23" s="65">
        <f t="shared" si="483"/>
        <v>0</v>
      </c>
      <c r="BH23" s="65">
        <f t="shared" si="483"/>
        <v>0</v>
      </c>
      <c r="BI23" s="65">
        <f t="shared" si="483"/>
        <v>0</v>
      </c>
    </row>
    <row r="24" spans="1:61" ht="15" x14ac:dyDescent="0.25">
      <c r="A24" s="63" t="s">
        <v>94</v>
      </c>
      <c r="B24" s="65">
        <f t="shared" ref="B24" si="484">B$4/(B$3+((B$6)+($A23-1)))</f>
        <v>2201.125</v>
      </c>
      <c r="C24" s="65">
        <f t="shared" ref="C24" si="485">C$4/(C$3+((C$6)+($A23-1)))</f>
        <v>2171.8301886792451</v>
      </c>
      <c r="D24" s="65">
        <f t="shared" ref="D24" si="486">D$4/(D$3+((D$6)+($A23-1)))</f>
        <v>1431.75</v>
      </c>
      <c r="E24" s="65">
        <f t="shared" ref="E24" si="487">E$4/(E$3+((E$6)+($A23-1)))</f>
        <v>1839.5357142857142</v>
      </c>
      <c r="F24" s="65">
        <f t="shared" ref="F24" si="488">F$4/(F$3+((F$6)+($A23-1)))</f>
        <v>0</v>
      </c>
      <c r="G24" s="65">
        <f t="shared" ref="G24" si="489">G$4/(G$3+((G$6)+($A23-1)))</f>
        <v>0</v>
      </c>
      <c r="H24" s="65">
        <f t="shared" ref="H24" si="490">H$4/(H$3+((H$6)+($A23-1)))</f>
        <v>0</v>
      </c>
      <c r="I24" s="65">
        <f t="shared" ref="I24" si="491">I$4/(I$3+((I$6)+($A23-1)))</f>
        <v>0</v>
      </c>
      <c r="J24" s="65">
        <f t="shared" ref="J24" si="492">J$4/(J$3+((J$6)+($A23-1)))</f>
        <v>0</v>
      </c>
      <c r="K24" s="65">
        <f t="shared" ref="K24" si="493">K$4/(K$3+((K$6)+($A23-1)))</f>
        <v>0</v>
      </c>
      <c r="L24" s="65">
        <f t="shared" ref="L24" si="494">L$4/(L$3+((L$6)+($A23-1)))</f>
        <v>0</v>
      </c>
      <c r="M24" s="65">
        <f t="shared" ref="M24" si="495">M$4/(M$3+((M$6)+($A23-1)))</f>
        <v>0</v>
      </c>
      <c r="N24" s="65">
        <f t="shared" ref="N24" si="496">N$4/(N$3+((N$6)+($A23-1)))</f>
        <v>0</v>
      </c>
      <c r="O24" s="65">
        <f t="shared" ref="O24" si="497">O$4/(O$3+((O$6)+($A23-1)))</f>
        <v>0</v>
      </c>
      <c r="P24" s="65">
        <f t="shared" ref="P24" si="498">P$4/(P$3+((P$6)+($A23-1)))</f>
        <v>0</v>
      </c>
      <c r="Q24" s="65">
        <f t="shared" ref="Q24" si="499">Q$4/(Q$3+((Q$6)+($A23-1)))</f>
        <v>0</v>
      </c>
      <c r="R24" s="65">
        <f t="shared" ref="R24" si="500">R$4/(R$3+((R$6)+($A23-1)))</f>
        <v>0</v>
      </c>
      <c r="S24" s="65">
        <f t="shared" ref="S24" si="501">S$4/(S$3+((S$6)+($A23-1)))</f>
        <v>0</v>
      </c>
      <c r="T24" s="65">
        <f t="shared" ref="T24" si="502">T$4/(T$3+((T$6)+($A23-1)))</f>
        <v>0</v>
      </c>
      <c r="U24" s="65">
        <f t="shared" ref="U24" si="503">U$4/(U$3+((U$6)+($A23-1)))</f>
        <v>0</v>
      </c>
      <c r="V24" s="65">
        <f t="shared" ref="V24" si="504">V$4/(V$3+((V$6)+($A23-1)))</f>
        <v>0</v>
      </c>
      <c r="W24" s="65">
        <f t="shared" ref="W24" si="505">W$4/(W$3+((W$6)+($A23-1)))</f>
        <v>0</v>
      </c>
      <c r="X24" s="65">
        <f t="shared" ref="X24" si="506">X$4/(X$3+((X$6)+($A23-1)))</f>
        <v>0</v>
      </c>
      <c r="Y24" s="65">
        <f t="shared" ref="Y24" si="507">Y$4/(Y$3+((Y$6)+($A23-1)))</f>
        <v>0</v>
      </c>
      <c r="Z24" s="65">
        <f t="shared" ref="Z24" si="508">Z$4/(Z$3+((Z$6)+($A23-1)))</f>
        <v>0</v>
      </c>
      <c r="AA24" s="65">
        <f t="shared" ref="AA24" si="509">AA$4/(AA$3+((AA$6)+($A23-1)))</f>
        <v>0</v>
      </c>
      <c r="AB24" s="65">
        <f t="shared" ref="AB24" si="510">AB$4/(AB$3+((AB$6)+($A23-1)))</f>
        <v>0</v>
      </c>
      <c r="AC24" s="65">
        <f t="shared" ref="AC24" si="511">AC$4/(AC$3+((AC$6)+($A23-1)))</f>
        <v>0</v>
      </c>
      <c r="AD24" s="65">
        <f t="shared" ref="AD24" si="512">AD$4/(AD$3+((AD$6)+($A23-1)))</f>
        <v>0</v>
      </c>
      <c r="AE24" s="65">
        <f t="shared" ref="AE24" si="513">AE$4/(AE$3+((AE$6)+($A23-1)))</f>
        <v>0</v>
      </c>
      <c r="AF24" s="65">
        <f t="shared" ref="AF24" si="514">AF$4/(AF$3+((AF$6)+($A23-1)))</f>
        <v>0</v>
      </c>
      <c r="AG24" s="65">
        <f t="shared" ref="AG24" si="515">AG$4/(AG$3+((AG$6)+($A23-1)))</f>
        <v>0</v>
      </c>
      <c r="AH24" s="65">
        <f t="shared" ref="AH24" si="516">AH$4/(AH$3+((AH$6)+($A23-1)))</f>
        <v>0</v>
      </c>
      <c r="AI24" s="65">
        <f t="shared" ref="AI24" si="517">AI$4/(AI$3+((AI$6)+($A23-1)))</f>
        <v>0</v>
      </c>
      <c r="AJ24" s="65">
        <f t="shared" ref="AJ24" si="518">AJ$4/(AJ$3+((AJ$6)+($A23-1)))</f>
        <v>0</v>
      </c>
      <c r="AK24" s="65">
        <f t="shared" ref="AK24" si="519">AK$4/(AK$3+((AK$6)+($A23-1)))</f>
        <v>0</v>
      </c>
      <c r="AL24" s="65">
        <f t="shared" ref="AL24" si="520">AL$4/(AL$3+((AL$6)+($A23-1)))</f>
        <v>0</v>
      </c>
      <c r="AM24" s="65">
        <f t="shared" ref="AM24" si="521">AM$4/(AM$3+((AM$6)+($A23-1)))</f>
        <v>0</v>
      </c>
      <c r="AN24" s="65">
        <f t="shared" ref="AN24" si="522">AN$4/(AN$3+((AN$6)+($A23-1)))</f>
        <v>0</v>
      </c>
      <c r="AO24" s="65">
        <f t="shared" ref="AO24" si="523">AO$4/(AO$3+((AO$6)+($A23-1)))</f>
        <v>0</v>
      </c>
      <c r="AP24" s="65">
        <f t="shared" ref="AP24" si="524">AP$4/(AP$3+((AP$6)+($A23-1)))</f>
        <v>0</v>
      </c>
      <c r="AQ24" s="65">
        <f t="shared" ref="AQ24" si="525">AQ$4/(AQ$3+((AQ$6)+($A23-1)))</f>
        <v>0</v>
      </c>
      <c r="AR24" s="65">
        <f t="shared" ref="AR24" si="526">AR$4/(AR$3+((AR$6)+($A23-1)))</f>
        <v>0</v>
      </c>
      <c r="AS24" s="65">
        <f t="shared" ref="AS24" si="527">AS$4/(AS$3+((AS$6)+($A23-1)))</f>
        <v>0</v>
      </c>
      <c r="AT24" s="65">
        <f t="shared" ref="AT24" si="528">AT$4/(AT$3+((AT$6)+($A23-1)))</f>
        <v>0</v>
      </c>
      <c r="AU24" s="65">
        <f t="shared" ref="AU24" si="529">AU$4/(AU$3+((AU$6)+($A23-1)))</f>
        <v>0</v>
      </c>
      <c r="AV24" s="65">
        <f t="shared" ref="AV24" si="530">AV$4/(AV$3+((AV$6)+($A23-1)))</f>
        <v>0</v>
      </c>
      <c r="AW24" s="65">
        <f t="shared" ref="AW24" si="531">AW$4/(AW$3+((AW$6)+($A23-1)))</f>
        <v>0</v>
      </c>
      <c r="AX24" s="65">
        <f t="shared" ref="AX24" si="532">AX$4/(AX$3+((AX$6)+($A23-1)))</f>
        <v>0</v>
      </c>
      <c r="AY24" s="65">
        <f t="shared" ref="AY24" si="533">AY$4/(AY$3+((AY$6)+($A23-1)))</f>
        <v>0</v>
      </c>
      <c r="AZ24" s="65">
        <f t="shared" ref="AZ24" si="534">AZ$4/(AZ$3+((AZ$6)+($A23-1)))</f>
        <v>0</v>
      </c>
      <c r="BA24" s="65">
        <f t="shared" ref="BA24" si="535">BA$4/(BA$3+((BA$6)+($A23-1)))</f>
        <v>0</v>
      </c>
      <c r="BB24" s="65">
        <f t="shared" ref="BB24" si="536">BB$4/(BB$3+((BB$6)+($A23-1)))</f>
        <v>0</v>
      </c>
      <c r="BC24" s="65">
        <f t="shared" ref="BC24" si="537">BC$4/(BC$3+((BC$6)+($A23-1)))</f>
        <v>0</v>
      </c>
      <c r="BD24" s="65">
        <f t="shared" ref="BD24" si="538">BD$4/(BD$3+((BD$6)+($A23-1)))</f>
        <v>0</v>
      </c>
      <c r="BE24" s="65">
        <f t="shared" ref="BE24" si="539">BE$4/(BE$3+((BE$6)+($A23-1)))</f>
        <v>0</v>
      </c>
      <c r="BF24" s="65">
        <f t="shared" ref="BF24" si="540">BF$4/(BF$3+((BF$6)+($A23-1)))</f>
        <v>0</v>
      </c>
      <c r="BG24" s="65">
        <f t="shared" ref="BG24" si="541">BG$4/(BG$3+((BG$6)+($A23-1)))</f>
        <v>0</v>
      </c>
      <c r="BH24" s="65">
        <f t="shared" ref="BH24" si="542">BH$4/(BH$3+((BH$6)+($A23-1)))</f>
        <v>0</v>
      </c>
      <c r="BI24" s="65">
        <f t="shared" ref="BI24" si="543">BI$4/(BI$3+((BI$6)+($A23-1)))</f>
        <v>0</v>
      </c>
    </row>
    <row r="25" spans="1:61" ht="15" x14ac:dyDescent="0.25">
      <c r="A25" s="63">
        <v>10</v>
      </c>
      <c r="B25" s="65">
        <f t="shared" ref="B25" si="544">IF(B$5&gt;($A25-1),1,0)</f>
        <v>0</v>
      </c>
      <c r="C25" s="65">
        <f t="shared" si="482"/>
        <v>0</v>
      </c>
      <c r="D25" s="65">
        <f t="shared" si="482"/>
        <v>0</v>
      </c>
      <c r="E25" s="65">
        <f t="shared" si="482"/>
        <v>0</v>
      </c>
      <c r="F25" s="65">
        <f t="shared" si="482"/>
        <v>0</v>
      </c>
      <c r="G25" s="65">
        <f t="shared" si="482"/>
        <v>0</v>
      </c>
      <c r="H25" s="65">
        <f t="shared" si="482"/>
        <v>0</v>
      </c>
      <c r="I25" s="65">
        <f t="shared" si="482"/>
        <v>0</v>
      </c>
      <c r="J25" s="65">
        <f t="shared" si="482"/>
        <v>0</v>
      </c>
      <c r="K25" s="65">
        <f t="shared" si="482"/>
        <v>0</v>
      </c>
      <c r="L25" s="65">
        <f t="shared" si="482"/>
        <v>0</v>
      </c>
      <c r="M25" s="65">
        <f t="shared" si="482"/>
        <v>0</v>
      </c>
      <c r="N25" s="65">
        <f t="shared" si="482"/>
        <v>0</v>
      </c>
      <c r="O25" s="65">
        <f t="shared" si="482"/>
        <v>0</v>
      </c>
      <c r="P25" s="65">
        <f t="shared" si="482"/>
        <v>0</v>
      </c>
      <c r="Q25" s="65">
        <f t="shared" ref="Q25:BI25" si="545">IF(Q$5&gt;($A25-1),1,0)</f>
        <v>0</v>
      </c>
      <c r="R25" s="65">
        <f t="shared" si="545"/>
        <v>0</v>
      </c>
      <c r="S25" s="65">
        <f t="shared" si="545"/>
        <v>0</v>
      </c>
      <c r="T25" s="65">
        <f t="shared" si="545"/>
        <v>0</v>
      </c>
      <c r="U25" s="65">
        <f t="shared" si="545"/>
        <v>0</v>
      </c>
      <c r="V25" s="65">
        <f t="shared" si="545"/>
        <v>0</v>
      </c>
      <c r="W25" s="65">
        <f t="shared" si="545"/>
        <v>0</v>
      </c>
      <c r="X25" s="65">
        <f t="shared" si="545"/>
        <v>0</v>
      </c>
      <c r="Y25" s="65">
        <f t="shared" si="545"/>
        <v>0</v>
      </c>
      <c r="Z25" s="65">
        <f t="shared" si="545"/>
        <v>0</v>
      </c>
      <c r="AA25" s="65">
        <f t="shared" si="545"/>
        <v>0</v>
      </c>
      <c r="AB25" s="65">
        <f t="shared" si="545"/>
        <v>0</v>
      </c>
      <c r="AC25" s="65">
        <f t="shared" si="545"/>
        <v>0</v>
      </c>
      <c r="AD25" s="65">
        <f t="shared" si="545"/>
        <v>0</v>
      </c>
      <c r="AE25" s="65">
        <f t="shared" si="545"/>
        <v>0</v>
      </c>
      <c r="AF25" s="65">
        <f t="shared" si="545"/>
        <v>0</v>
      </c>
      <c r="AG25" s="65">
        <f t="shared" si="545"/>
        <v>0</v>
      </c>
      <c r="AH25" s="65">
        <f t="shared" si="545"/>
        <v>0</v>
      </c>
      <c r="AI25" s="65">
        <f t="shared" si="545"/>
        <v>0</v>
      </c>
      <c r="AJ25" s="65">
        <f t="shared" si="545"/>
        <v>0</v>
      </c>
      <c r="AK25" s="65">
        <f t="shared" si="545"/>
        <v>0</v>
      </c>
      <c r="AL25" s="65">
        <f t="shared" si="545"/>
        <v>0</v>
      </c>
      <c r="AM25" s="65">
        <f t="shared" si="545"/>
        <v>0</v>
      </c>
      <c r="AN25" s="65">
        <f t="shared" si="545"/>
        <v>0</v>
      </c>
      <c r="AO25" s="65">
        <f t="shared" si="545"/>
        <v>0</v>
      </c>
      <c r="AP25" s="65">
        <f t="shared" si="545"/>
        <v>0</v>
      </c>
      <c r="AQ25" s="65">
        <f t="shared" si="545"/>
        <v>0</v>
      </c>
      <c r="AR25" s="65">
        <f t="shared" si="545"/>
        <v>0</v>
      </c>
      <c r="AS25" s="65">
        <f t="shared" si="545"/>
        <v>0</v>
      </c>
      <c r="AT25" s="65">
        <f t="shared" si="545"/>
        <v>0</v>
      </c>
      <c r="AU25" s="65">
        <f t="shared" si="545"/>
        <v>0</v>
      </c>
      <c r="AV25" s="65">
        <f t="shared" si="545"/>
        <v>0</v>
      </c>
      <c r="AW25" s="65">
        <f t="shared" si="545"/>
        <v>0</v>
      </c>
      <c r="AX25" s="65">
        <f t="shared" si="545"/>
        <v>0</v>
      </c>
      <c r="AY25" s="65">
        <f t="shared" si="545"/>
        <v>0</v>
      </c>
      <c r="AZ25" s="65">
        <f t="shared" si="545"/>
        <v>0</v>
      </c>
      <c r="BA25" s="65">
        <f t="shared" si="545"/>
        <v>0</v>
      </c>
      <c r="BB25" s="65">
        <f t="shared" si="545"/>
        <v>0</v>
      </c>
      <c r="BC25" s="65">
        <f t="shared" si="545"/>
        <v>0</v>
      </c>
      <c r="BD25" s="65">
        <f t="shared" si="545"/>
        <v>0</v>
      </c>
      <c r="BE25" s="65">
        <f t="shared" si="545"/>
        <v>0</v>
      </c>
      <c r="BF25" s="65">
        <f t="shared" si="545"/>
        <v>0</v>
      </c>
      <c r="BG25" s="65">
        <f t="shared" si="545"/>
        <v>0</v>
      </c>
      <c r="BH25" s="65">
        <f t="shared" si="545"/>
        <v>0</v>
      </c>
      <c r="BI25" s="65">
        <f t="shared" si="545"/>
        <v>0</v>
      </c>
    </row>
    <row r="26" spans="1:61" ht="15" x14ac:dyDescent="0.25">
      <c r="A26" s="63" t="s">
        <v>95</v>
      </c>
      <c r="B26" s="65">
        <f t="shared" ref="B26" si="546">B$4/(B$3+((B$6)+($A25-1)))</f>
        <v>2162.5087719298244</v>
      </c>
      <c r="C26" s="65">
        <f t="shared" ref="C26" si="547">C$4/(C$3+((C$6)+($A25-1)))</f>
        <v>2131.6111111111113</v>
      </c>
      <c r="D26" s="65">
        <f t="shared" ref="D26" si="548">D$4/(D$3+((D$6)+($A25-1)))</f>
        <v>1363.5714285714287</v>
      </c>
      <c r="E26" s="65">
        <f t="shared" ref="E26" si="549">E$4/(E$3+((E$6)+($A25-1)))</f>
        <v>1776.1034482758621</v>
      </c>
      <c r="F26" s="65">
        <f t="shared" ref="F26" si="550">F$4/(F$3+((F$6)+($A25-1)))</f>
        <v>0</v>
      </c>
      <c r="G26" s="65">
        <f t="shared" ref="G26" si="551">G$4/(G$3+((G$6)+($A25-1)))</f>
        <v>0</v>
      </c>
      <c r="H26" s="65">
        <f t="shared" ref="H26" si="552">H$4/(H$3+((H$6)+($A25-1)))</f>
        <v>0</v>
      </c>
      <c r="I26" s="65">
        <f t="shared" ref="I26" si="553">I$4/(I$3+((I$6)+($A25-1)))</f>
        <v>0</v>
      </c>
      <c r="J26" s="65">
        <f t="shared" ref="J26" si="554">J$4/(J$3+((J$6)+($A25-1)))</f>
        <v>0</v>
      </c>
      <c r="K26" s="65">
        <f t="shared" ref="K26" si="555">K$4/(K$3+((K$6)+($A25-1)))</f>
        <v>0</v>
      </c>
      <c r="L26" s="65">
        <f t="shared" ref="L26" si="556">L$4/(L$3+((L$6)+($A25-1)))</f>
        <v>0</v>
      </c>
      <c r="M26" s="65">
        <f t="shared" ref="M26" si="557">M$4/(M$3+((M$6)+($A25-1)))</f>
        <v>0</v>
      </c>
      <c r="N26" s="65">
        <f t="shared" ref="N26" si="558">N$4/(N$3+((N$6)+($A25-1)))</f>
        <v>0</v>
      </c>
      <c r="O26" s="65">
        <f t="shared" ref="O26" si="559">O$4/(O$3+((O$6)+($A25-1)))</f>
        <v>0</v>
      </c>
      <c r="P26" s="65">
        <f t="shared" ref="P26" si="560">P$4/(P$3+((P$6)+($A25-1)))</f>
        <v>0</v>
      </c>
      <c r="Q26" s="65">
        <f t="shared" ref="Q26" si="561">Q$4/(Q$3+((Q$6)+($A25-1)))</f>
        <v>0</v>
      </c>
      <c r="R26" s="65">
        <f t="shared" ref="R26" si="562">R$4/(R$3+((R$6)+($A25-1)))</f>
        <v>0</v>
      </c>
      <c r="S26" s="65">
        <f t="shared" ref="S26" si="563">S$4/(S$3+((S$6)+($A25-1)))</f>
        <v>0</v>
      </c>
      <c r="T26" s="65">
        <f t="shared" ref="T26" si="564">T$4/(T$3+((T$6)+($A25-1)))</f>
        <v>0</v>
      </c>
      <c r="U26" s="65">
        <f t="shared" ref="U26" si="565">U$4/(U$3+((U$6)+($A25-1)))</f>
        <v>0</v>
      </c>
      <c r="V26" s="65">
        <f t="shared" ref="V26" si="566">V$4/(V$3+((V$6)+($A25-1)))</f>
        <v>0</v>
      </c>
      <c r="W26" s="65">
        <f t="shared" ref="W26" si="567">W$4/(W$3+((W$6)+($A25-1)))</f>
        <v>0</v>
      </c>
      <c r="X26" s="65">
        <f t="shared" ref="X26" si="568">X$4/(X$3+((X$6)+($A25-1)))</f>
        <v>0</v>
      </c>
      <c r="Y26" s="65">
        <f t="shared" ref="Y26" si="569">Y$4/(Y$3+((Y$6)+($A25-1)))</f>
        <v>0</v>
      </c>
      <c r="Z26" s="65">
        <f t="shared" ref="Z26" si="570">Z$4/(Z$3+((Z$6)+($A25-1)))</f>
        <v>0</v>
      </c>
      <c r="AA26" s="65">
        <f t="shared" ref="AA26" si="571">AA$4/(AA$3+((AA$6)+($A25-1)))</f>
        <v>0</v>
      </c>
      <c r="AB26" s="65">
        <f t="shared" ref="AB26" si="572">AB$4/(AB$3+((AB$6)+($A25-1)))</f>
        <v>0</v>
      </c>
      <c r="AC26" s="65">
        <f t="shared" ref="AC26" si="573">AC$4/(AC$3+((AC$6)+($A25-1)))</f>
        <v>0</v>
      </c>
      <c r="AD26" s="65">
        <f t="shared" ref="AD26" si="574">AD$4/(AD$3+((AD$6)+($A25-1)))</f>
        <v>0</v>
      </c>
      <c r="AE26" s="65">
        <f t="shared" ref="AE26" si="575">AE$4/(AE$3+((AE$6)+($A25-1)))</f>
        <v>0</v>
      </c>
      <c r="AF26" s="65">
        <f t="shared" ref="AF26" si="576">AF$4/(AF$3+((AF$6)+($A25-1)))</f>
        <v>0</v>
      </c>
      <c r="AG26" s="65">
        <f t="shared" ref="AG26" si="577">AG$4/(AG$3+((AG$6)+($A25-1)))</f>
        <v>0</v>
      </c>
      <c r="AH26" s="65">
        <f t="shared" ref="AH26" si="578">AH$4/(AH$3+((AH$6)+($A25-1)))</f>
        <v>0</v>
      </c>
      <c r="AI26" s="65">
        <f t="shared" ref="AI26" si="579">AI$4/(AI$3+((AI$6)+($A25-1)))</f>
        <v>0</v>
      </c>
      <c r="AJ26" s="65">
        <f t="shared" ref="AJ26" si="580">AJ$4/(AJ$3+((AJ$6)+($A25-1)))</f>
        <v>0</v>
      </c>
      <c r="AK26" s="65">
        <f t="shared" ref="AK26" si="581">AK$4/(AK$3+((AK$6)+($A25-1)))</f>
        <v>0</v>
      </c>
      <c r="AL26" s="65">
        <f t="shared" ref="AL26" si="582">AL$4/(AL$3+((AL$6)+($A25-1)))</f>
        <v>0</v>
      </c>
      <c r="AM26" s="65">
        <f t="shared" ref="AM26" si="583">AM$4/(AM$3+((AM$6)+($A25-1)))</f>
        <v>0</v>
      </c>
      <c r="AN26" s="65">
        <f t="shared" ref="AN26" si="584">AN$4/(AN$3+((AN$6)+($A25-1)))</f>
        <v>0</v>
      </c>
      <c r="AO26" s="65">
        <f t="shared" ref="AO26" si="585">AO$4/(AO$3+((AO$6)+($A25-1)))</f>
        <v>0</v>
      </c>
      <c r="AP26" s="65">
        <f t="shared" ref="AP26" si="586">AP$4/(AP$3+((AP$6)+($A25-1)))</f>
        <v>0</v>
      </c>
      <c r="AQ26" s="65">
        <f t="shared" ref="AQ26" si="587">AQ$4/(AQ$3+((AQ$6)+($A25-1)))</f>
        <v>0</v>
      </c>
      <c r="AR26" s="65">
        <f t="shared" ref="AR26" si="588">AR$4/(AR$3+((AR$6)+($A25-1)))</f>
        <v>0</v>
      </c>
      <c r="AS26" s="65">
        <f t="shared" ref="AS26" si="589">AS$4/(AS$3+((AS$6)+($A25-1)))</f>
        <v>0</v>
      </c>
      <c r="AT26" s="65">
        <f t="shared" ref="AT26" si="590">AT$4/(AT$3+((AT$6)+($A25-1)))</f>
        <v>0</v>
      </c>
      <c r="AU26" s="65">
        <f t="shared" ref="AU26" si="591">AU$4/(AU$3+((AU$6)+($A25-1)))</f>
        <v>0</v>
      </c>
      <c r="AV26" s="65">
        <f t="shared" ref="AV26" si="592">AV$4/(AV$3+((AV$6)+($A25-1)))</f>
        <v>0</v>
      </c>
      <c r="AW26" s="65">
        <f t="shared" ref="AW26" si="593">AW$4/(AW$3+((AW$6)+($A25-1)))</f>
        <v>0</v>
      </c>
      <c r="AX26" s="65">
        <f t="shared" ref="AX26" si="594">AX$4/(AX$3+((AX$6)+($A25-1)))</f>
        <v>0</v>
      </c>
      <c r="AY26" s="65">
        <f t="shared" ref="AY26" si="595">AY$4/(AY$3+((AY$6)+($A25-1)))</f>
        <v>0</v>
      </c>
      <c r="AZ26" s="65">
        <f t="shared" ref="AZ26" si="596">AZ$4/(AZ$3+((AZ$6)+($A25-1)))</f>
        <v>0</v>
      </c>
      <c r="BA26" s="65">
        <f t="shared" ref="BA26" si="597">BA$4/(BA$3+((BA$6)+($A25-1)))</f>
        <v>0</v>
      </c>
      <c r="BB26" s="65">
        <f t="shared" ref="BB26" si="598">BB$4/(BB$3+((BB$6)+($A25-1)))</f>
        <v>0</v>
      </c>
      <c r="BC26" s="65">
        <f t="shared" ref="BC26" si="599">BC$4/(BC$3+((BC$6)+($A25-1)))</f>
        <v>0</v>
      </c>
      <c r="BD26" s="65">
        <f t="shared" ref="BD26" si="600">BD$4/(BD$3+((BD$6)+($A25-1)))</f>
        <v>0</v>
      </c>
      <c r="BE26" s="65">
        <f t="shared" ref="BE26" si="601">BE$4/(BE$3+((BE$6)+($A25-1)))</f>
        <v>0</v>
      </c>
      <c r="BF26" s="65">
        <f t="shared" ref="BF26" si="602">BF$4/(BF$3+((BF$6)+($A25-1)))</f>
        <v>0</v>
      </c>
      <c r="BG26" s="65">
        <f t="shared" ref="BG26" si="603">BG$4/(BG$3+((BG$6)+($A25-1)))</f>
        <v>0</v>
      </c>
      <c r="BH26" s="65">
        <f t="shared" ref="BH26" si="604">BH$4/(BH$3+((BH$6)+($A25-1)))</f>
        <v>0</v>
      </c>
      <c r="BI26" s="65">
        <f t="shared" ref="BI26" si="605">BI$4/(BI$3+((BI$6)+($A25-1)))</f>
        <v>0</v>
      </c>
    </row>
    <row r="27" spans="1:61" ht="15" x14ac:dyDescent="0.25">
      <c r="A27" s="63">
        <v>11</v>
      </c>
      <c r="B27" s="65">
        <f t="shared" ref="B27" si="606">IF(B$5&gt;($A27-1),1,0)</f>
        <v>0</v>
      </c>
      <c r="C27" s="65">
        <f t="shared" si="482"/>
        <v>0</v>
      </c>
      <c r="D27" s="65">
        <f t="shared" si="482"/>
        <v>0</v>
      </c>
      <c r="E27" s="65">
        <f t="shared" si="482"/>
        <v>0</v>
      </c>
      <c r="F27" s="65">
        <f t="shared" si="482"/>
        <v>0</v>
      </c>
      <c r="G27" s="65">
        <f t="shared" si="482"/>
        <v>0</v>
      </c>
      <c r="H27" s="65">
        <f t="shared" si="482"/>
        <v>0</v>
      </c>
      <c r="I27" s="65">
        <f t="shared" si="482"/>
        <v>0</v>
      </c>
      <c r="J27" s="65">
        <f t="shared" si="482"/>
        <v>0</v>
      </c>
      <c r="K27" s="65">
        <f t="shared" si="482"/>
        <v>0</v>
      </c>
      <c r="L27" s="65">
        <f t="shared" si="482"/>
        <v>0</v>
      </c>
      <c r="M27" s="65">
        <f t="shared" si="482"/>
        <v>0</v>
      </c>
      <c r="N27" s="65">
        <f t="shared" si="482"/>
        <v>0</v>
      </c>
      <c r="O27" s="65">
        <f t="shared" si="482"/>
        <v>0</v>
      </c>
      <c r="P27" s="65">
        <f t="shared" si="482"/>
        <v>0</v>
      </c>
      <c r="Q27" s="65">
        <f t="shared" ref="Q27:BI27" si="607">IF(Q$5&gt;($A27-1),1,0)</f>
        <v>0</v>
      </c>
      <c r="R27" s="65">
        <f t="shared" si="607"/>
        <v>0</v>
      </c>
      <c r="S27" s="65">
        <f t="shared" si="607"/>
        <v>0</v>
      </c>
      <c r="T27" s="65">
        <f t="shared" si="607"/>
        <v>0</v>
      </c>
      <c r="U27" s="65">
        <f t="shared" si="607"/>
        <v>0</v>
      </c>
      <c r="V27" s="65">
        <f t="shared" si="607"/>
        <v>0</v>
      </c>
      <c r="W27" s="65">
        <f t="shared" si="607"/>
        <v>0</v>
      </c>
      <c r="X27" s="65">
        <f t="shared" si="607"/>
        <v>0</v>
      </c>
      <c r="Y27" s="65">
        <f t="shared" si="607"/>
        <v>0</v>
      </c>
      <c r="Z27" s="65">
        <f t="shared" si="607"/>
        <v>0</v>
      </c>
      <c r="AA27" s="65">
        <f t="shared" si="607"/>
        <v>0</v>
      </c>
      <c r="AB27" s="65">
        <f t="shared" si="607"/>
        <v>0</v>
      </c>
      <c r="AC27" s="65">
        <f t="shared" si="607"/>
        <v>0</v>
      </c>
      <c r="AD27" s="65">
        <f t="shared" si="607"/>
        <v>0</v>
      </c>
      <c r="AE27" s="65">
        <f t="shared" si="607"/>
        <v>0</v>
      </c>
      <c r="AF27" s="65">
        <f t="shared" si="607"/>
        <v>0</v>
      </c>
      <c r="AG27" s="65">
        <f t="shared" si="607"/>
        <v>0</v>
      </c>
      <c r="AH27" s="65">
        <f t="shared" si="607"/>
        <v>0</v>
      </c>
      <c r="AI27" s="65">
        <f t="shared" si="607"/>
        <v>0</v>
      </c>
      <c r="AJ27" s="65">
        <f t="shared" si="607"/>
        <v>0</v>
      </c>
      <c r="AK27" s="65">
        <f t="shared" si="607"/>
        <v>0</v>
      </c>
      <c r="AL27" s="65">
        <f t="shared" si="607"/>
        <v>0</v>
      </c>
      <c r="AM27" s="65">
        <f t="shared" si="607"/>
        <v>0</v>
      </c>
      <c r="AN27" s="65">
        <f t="shared" si="607"/>
        <v>0</v>
      </c>
      <c r="AO27" s="65">
        <f t="shared" si="607"/>
        <v>0</v>
      </c>
      <c r="AP27" s="65">
        <f t="shared" si="607"/>
        <v>0</v>
      </c>
      <c r="AQ27" s="65">
        <f t="shared" si="607"/>
        <v>0</v>
      </c>
      <c r="AR27" s="65">
        <f t="shared" si="607"/>
        <v>0</v>
      </c>
      <c r="AS27" s="65">
        <f t="shared" si="607"/>
        <v>0</v>
      </c>
      <c r="AT27" s="65">
        <f t="shared" si="607"/>
        <v>0</v>
      </c>
      <c r="AU27" s="65">
        <f t="shared" si="607"/>
        <v>0</v>
      </c>
      <c r="AV27" s="65">
        <f t="shared" si="607"/>
        <v>0</v>
      </c>
      <c r="AW27" s="65">
        <f t="shared" si="607"/>
        <v>0</v>
      </c>
      <c r="AX27" s="65">
        <f t="shared" si="607"/>
        <v>0</v>
      </c>
      <c r="AY27" s="65">
        <f t="shared" si="607"/>
        <v>0</v>
      </c>
      <c r="AZ27" s="65">
        <f t="shared" si="607"/>
        <v>0</v>
      </c>
      <c r="BA27" s="65">
        <f t="shared" si="607"/>
        <v>0</v>
      </c>
      <c r="BB27" s="65">
        <f t="shared" si="607"/>
        <v>0</v>
      </c>
      <c r="BC27" s="65">
        <f t="shared" si="607"/>
        <v>0</v>
      </c>
      <c r="BD27" s="65">
        <f t="shared" si="607"/>
        <v>0</v>
      </c>
      <c r="BE27" s="65">
        <f t="shared" si="607"/>
        <v>0</v>
      </c>
      <c r="BF27" s="65">
        <f t="shared" si="607"/>
        <v>0</v>
      </c>
      <c r="BG27" s="65">
        <f t="shared" si="607"/>
        <v>0</v>
      </c>
      <c r="BH27" s="65">
        <f t="shared" si="607"/>
        <v>0</v>
      </c>
      <c r="BI27" s="65">
        <f t="shared" si="607"/>
        <v>0</v>
      </c>
    </row>
    <row r="28" spans="1:61" ht="15" x14ac:dyDescent="0.25">
      <c r="A28" s="63" t="s">
        <v>96</v>
      </c>
      <c r="B28" s="65">
        <f t="shared" ref="B28" si="608">B$4/(B$3+((B$6)+($A27-1)))</f>
        <v>2125.2241379310344</v>
      </c>
      <c r="C28" s="65">
        <f t="shared" ref="C28" si="609">C$4/(C$3+((C$6)+($A27-1)))</f>
        <v>2092.8545454545456</v>
      </c>
      <c r="D28" s="65">
        <f t="shared" ref="D28" si="610">D$4/(D$3+((D$6)+($A27-1)))</f>
        <v>1301.590909090909</v>
      </c>
      <c r="E28" s="65">
        <f t="shared" ref="E28" si="611">E$4/(E$3+((E$6)+($A27-1)))</f>
        <v>1716.9</v>
      </c>
      <c r="F28" s="65">
        <f t="shared" ref="F28" si="612">F$4/(F$3+((F$6)+($A27-1)))</f>
        <v>0</v>
      </c>
      <c r="G28" s="65">
        <f t="shared" ref="G28" si="613">G$4/(G$3+((G$6)+($A27-1)))</f>
        <v>0</v>
      </c>
      <c r="H28" s="65">
        <f t="shared" ref="H28" si="614">H$4/(H$3+((H$6)+($A27-1)))</f>
        <v>0</v>
      </c>
      <c r="I28" s="65">
        <f t="shared" ref="I28" si="615">I$4/(I$3+((I$6)+($A27-1)))</f>
        <v>0</v>
      </c>
      <c r="J28" s="65">
        <f t="shared" ref="J28" si="616">J$4/(J$3+((J$6)+($A27-1)))</f>
        <v>0</v>
      </c>
      <c r="K28" s="65">
        <f t="shared" ref="K28" si="617">K$4/(K$3+((K$6)+($A27-1)))</f>
        <v>0</v>
      </c>
      <c r="L28" s="65">
        <f t="shared" ref="L28" si="618">L$4/(L$3+((L$6)+($A27-1)))</f>
        <v>0</v>
      </c>
      <c r="M28" s="65">
        <f t="shared" ref="M28" si="619">M$4/(M$3+((M$6)+($A27-1)))</f>
        <v>0</v>
      </c>
      <c r="N28" s="65">
        <f t="shared" ref="N28" si="620">N$4/(N$3+((N$6)+($A27-1)))</f>
        <v>0</v>
      </c>
      <c r="O28" s="65">
        <f t="shared" ref="O28" si="621">O$4/(O$3+((O$6)+($A27-1)))</f>
        <v>0</v>
      </c>
      <c r="P28" s="65">
        <f t="shared" ref="P28" si="622">P$4/(P$3+((P$6)+($A27-1)))</f>
        <v>0</v>
      </c>
      <c r="Q28" s="65">
        <f t="shared" ref="Q28" si="623">Q$4/(Q$3+((Q$6)+($A27-1)))</f>
        <v>0</v>
      </c>
      <c r="R28" s="65">
        <f t="shared" ref="R28" si="624">R$4/(R$3+((R$6)+($A27-1)))</f>
        <v>0</v>
      </c>
      <c r="S28" s="65">
        <f t="shared" ref="S28" si="625">S$4/(S$3+((S$6)+($A27-1)))</f>
        <v>0</v>
      </c>
      <c r="T28" s="65">
        <f t="shared" ref="T28" si="626">T$4/(T$3+((T$6)+($A27-1)))</f>
        <v>0</v>
      </c>
      <c r="U28" s="65">
        <f t="shared" ref="U28" si="627">U$4/(U$3+((U$6)+($A27-1)))</f>
        <v>0</v>
      </c>
      <c r="V28" s="65">
        <f t="shared" ref="V28" si="628">V$4/(V$3+((V$6)+($A27-1)))</f>
        <v>0</v>
      </c>
      <c r="W28" s="65">
        <f t="shared" ref="W28" si="629">W$4/(W$3+((W$6)+($A27-1)))</f>
        <v>0</v>
      </c>
      <c r="X28" s="65">
        <f t="shared" ref="X28" si="630">X$4/(X$3+((X$6)+($A27-1)))</f>
        <v>0</v>
      </c>
      <c r="Y28" s="65">
        <f t="shared" ref="Y28" si="631">Y$4/(Y$3+((Y$6)+($A27-1)))</f>
        <v>0</v>
      </c>
      <c r="Z28" s="65">
        <f t="shared" ref="Z28" si="632">Z$4/(Z$3+((Z$6)+($A27-1)))</f>
        <v>0</v>
      </c>
      <c r="AA28" s="65">
        <f t="shared" ref="AA28" si="633">AA$4/(AA$3+((AA$6)+($A27-1)))</f>
        <v>0</v>
      </c>
      <c r="AB28" s="65">
        <f t="shared" ref="AB28" si="634">AB$4/(AB$3+((AB$6)+($A27-1)))</f>
        <v>0</v>
      </c>
      <c r="AC28" s="65">
        <f t="shared" ref="AC28" si="635">AC$4/(AC$3+((AC$6)+($A27-1)))</f>
        <v>0</v>
      </c>
      <c r="AD28" s="65">
        <f t="shared" ref="AD28" si="636">AD$4/(AD$3+((AD$6)+($A27-1)))</f>
        <v>0</v>
      </c>
      <c r="AE28" s="65">
        <f t="shared" ref="AE28" si="637">AE$4/(AE$3+((AE$6)+($A27-1)))</f>
        <v>0</v>
      </c>
      <c r="AF28" s="65">
        <f t="shared" ref="AF28" si="638">AF$4/(AF$3+((AF$6)+($A27-1)))</f>
        <v>0</v>
      </c>
      <c r="AG28" s="65">
        <f t="shared" ref="AG28" si="639">AG$4/(AG$3+((AG$6)+($A27-1)))</f>
        <v>0</v>
      </c>
      <c r="AH28" s="65">
        <f t="shared" ref="AH28" si="640">AH$4/(AH$3+((AH$6)+($A27-1)))</f>
        <v>0</v>
      </c>
      <c r="AI28" s="65">
        <f t="shared" ref="AI28" si="641">AI$4/(AI$3+((AI$6)+($A27-1)))</f>
        <v>0</v>
      </c>
      <c r="AJ28" s="65">
        <f t="shared" ref="AJ28" si="642">AJ$4/(AJ$3+((AJ$6)+($A27-1)))</f>
        <v>0</v>
      </c>
      <c r="AK28" s="65">
        <f t="shared" ref="AK28" si="643">AK$4/(AK$3+((AK$6)+($A27-1)))</f>
        <v>0</v>
      </c>
      <c r="AL28" s="65">
        <f t="shared" ref="AL28" si="644">AL$4/(AL$3+((AL$6)+($A27-1)))</f>
        <v>0</v>
      </c>
      <c r="AM28" s="65">
        <f t="shared" ref="AM28" si="645">AM$4/(AM$3+((AM$6)+($A27-1)))</f>
        <v>0</v>
      </c>
      <c r="AN28" s="65">
        <f t="shared" ref="AN28" si="646">AN$4/(AN$3+((AN$6)+($A27-1)))</f>
        <v>0</v>
      </c>
      <c r="AO28" s="65">
        <f t="shared" ref="AO28" si="647">AO$4/(AO$3+((AO$6)+($A27-1)))</f>
        <v>0</v>
      </c>
      <c r="AP28" s="65">
        <f t="shared" ref="AP28" si="648">AP$4/(AP$3+((AP$6)+($A27-1)))</f>
        <v>0</v>
      </c>
      <c r="AQ28" s="65">
        <f t="shared" ref="AQ28" si="649">AQ$4/(AQ$3+((AQ$6)+($A27-1)))</f>
        <v>0</v>
      </c>
      <c r="AR28" s="65">
        <f t="shared" ref="AR28" si="650">AR$4/(AR$3+((AR$6)+($A27-1)))</f>
        <v>0</v>
      </c>
      <c r="AS28" s="65">
        <f t="shared" ref="AS28" si="651">AS$4/(AS$3+((AS$6)+($A27-1)))</f>
        <v>0</v>
      </c>
      <c r="AT28" s="65">
        <f t="shared" ref="AT28" si="652">AT$4/(AT$3+((AT$6)+($A27-1)))</f>
        <v>0</v>
      </c>
      <c r="AU28" s="65">
        <f t="shared" ref="AU28" si="653">AU$4/(AU$3+((AU$6)+($A27-1)))</f>
        <v>0</v>
      </c>
      <c r="AV28" s="65">
        <f t="shared" ref="AV28" si="654">AV$4/(AV$3+((AV$6)+($A27-1)))</f>
        <v>0</v>
      </c>
      <c r="AW28" s="65">
        <f t="shared" ref="AW28" si="655">AW$4/(AW$3+((AW$6)+($A27-1)))</f>
        <v>0</v>
      </c>
      <c r="AX28" s="65">
        <f t="shared" ref="AX28" si="656">AX$4/(AX$3+((AX$6)+($A27-1)))</f>
        <v>0</v>
      </c>
      <c r="AY28" s="65">
        <f t="shared" ref="AY28" si="657">AY$4/(AY$3+((AY$6)+($A27-1)))</f>
        <v>0</v>
      </c>
      <c r="AZ28" s="65">
        <f t="shared" ref="AZ28" si="658">AZ$4/(AZ$3+((AZ$6)+($A27-1)))</f>
        <v>0</v>
      </c>
      <c r="BA28" s="65">
        <f t="shared" ref="BA28" si="659">BA$4/(BA$3+((BA$6)+($A27-1)))</f>
        <v>0</v>
      </c>
      <c r="BB28" s="65">
        <f t="shared" ref="BB28" si="660">BB$4/(BB$3+((BB$6)+($A27-1)))</f>
        <v>0</v>
      </c>
      <c r="BC28" s="65">
        <f t="shared" ref="BC28" si="661">BC$4/(BC$3+((BC$6)+($A27-1)))</f>
        <v>0</v>
      </c>
      <c r="BD28" s="65">
        <f t="shared" ref="BD28" si="662">BD$4/(BD$3+((BD$6)+($A27-1)))</f>
        <v>0</v>
      </c>
      <c r="BE28" s="65">
        <f t="shared" ref="BE28" si="663">BE$4/(BE$3+((BE$6)+($A27-1)))</f>
        <v>0</v>
      </c>
      <c r="BF28" s="65">
        <f t="shared" ref="BF28" si="664">BF$4/(BF$3+((BF$6)+($A27-1)))</f>
        <v>0</v>
      </c>
      <c r="BG28" s="65">
        <f t="shared" ref="BG28" si="665">BG$4/(BG$3+((BG$6)+($A27-1)))</f>
        <v>0</v>
      </c>
      <c r="BH28" s="65">
        <f t="shared" ref="BH28" si="666">BH$4/(BH$3+((BH$6)+($A27-1)))</f>
        <v>0</v>
      </c>
      <c r="BI28" s="65">
        <f t="shared" ref="BI28" si="667">BI$4/(BI$3+((BI$6)+($A27-1)))</f>
        <v>0</v>
      </c>
    </row>
  </sheetData>
  <sheetProtection algorithmName="SHA-512" hashValue="jYmNcujm/gPUv1BpDIg5qoOI5RasP/kFIbuqw9hlI9I6TY8VJfrzMHB+9drEQuJigJJFvnn9LY4LWBZccuGD6w==" saltValue="3cE5mWZf4PRKSVCQEO7xgA==" spinCount="100000" sheet="1" objects="1" scenarios="1"/>
  <dataConsolidate/>
  <conditionalFormatting sqref="B7:BI28">
    <cfRule type="cellIs" dxfId="2" priority="2" operator="greaterThan">
      <formula>0</formula>
    </cfRule>
  </conditionalFormatting>
  <conditionalFormatting sqref="B3:BI4">
    <cfRule type="cellIs" dxfId="1" priority="1" operator="greaterThan">
      <formula>0</formula>
    </cfRule>
  </conditionalFormatting>
  <pageMargins left="0.7" right="0.7" top="0.75" bottom="0.75" header="0.3" footer="0.3"/>
  <ignoredErrors>
    <ignoredError sqref="E8:BI8 Z9:BI9 B10:AZ10 BA10:BI10 B11:AT11 AU11:BI11 B12:AZ12 BA12:BI12 B13:AT13 AU13:BI13 B14:AZ14 BA14:BI14 B15:AT15 AU15:BI15 B16:AZ16 BA16:BI16 B17:AT17 AU17:BI17 B18:AZ18 BA18:BI18 B19:AT19 AU19:BI19 B20:AZ20 BA20:BI20 B21:AT21 AU21:BI21 B22:AZ22 BA22:BI22 B23:AT23 AU23:BI23 B24:AZ24 BA24:BI24 B25:AT25 AU25:BI25 B26:AZ26 BA26:BI26 B27:BI27 B8:D9 E9:Y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pageSetUpPr fitToPage="1"/>
  </sheetPr>
  <dimension ref="A1:AX63"/>
  <sheetViews>
    <sheetView rightToLeft="1" topLeftCell="A2" workbookViewId="0">
      <pane xSplit="6" ySplit="2" topLeftCell="G4" activePane="bottomRight" state="frozen"/>
      <selection activeCell="N6" sqref="N6"/>
      <selection pane="topRight" activeCell="N6" sqref="N6"/>
      <selection pane="bottomLeft" activeCell="N6" sqref="N6"/>
      <selection pane="bottomRight" activeCell="W34" sqref="W34"/>
    </sheetView>
  </sheetViews>
  <sheetFormatPr defaultColWidth="12.625" defaultRowHeight="12.6" customHeight="1" x14ac:dyDescent="0.2"/>
  <cols>
    <col min="1" max="1" width="4.125" style="95" bestFit="1" customWidth="1"/>
    <col min="2" max="2" width="4.75" style="95" bestFit="1" customWidth="1"/>
    <col min="3" max="3" width="6.75" style="95" bestFit="1" customWidth="1"/>
    <col min="4" max="4" width="4.75" style="95" bestFit="1" customWidth="1"/>
    <col min="5" max="5" width="8.125" style="108" bestFit="1" customWidth="1"/>
    <col min="6" max="6" width="3.75" style="95" bestFit="1" customWidth="1"/>
    <col min="7" max="7" width="5.75" style="95" bestFit="1" customWidth="1"/>
    <col min="8" max="8" width="1.75" style="95" bestFit="1" customWidth="1"/>
    <col min="9" max="9" width="4.375" style="95" bestFit="1" customWidth="1"/>
    <col min="10" max="10" width="5.75" style="95" bestFit="1" customWidth="1"/>
    <col min="11" max="11" width="1.75" style="95" bestFit="1" customWidth="1"/>
    <col min="12" max="12" width="4.375" style="95" bestFit="1" customWidth="1"/>
    <col min="13" max="13" width="5.75" style="95" bestFit="1" customWidth="1"/>
    <col min="14" max="14" width="1.75" style="95" bestFit="1" customWidth="1"/>
    <col min="15" max="15" width="4.375" style="95" bestFit="1" customWidth="1"/>
    <col min="16" max="16" width="5.75" style="95" bestFit="1" customWidth="1"/>
    <col min="17" max="17" width="1.75" style="95" bestFit="1" customWidth="1"/>
    <col min="18" max="18" width="4.375" style="95" bestFit="1" customWidth="1"/>
    <col min="19" max="19" width="5.75" style="95" bestFit="1" customWidth="1"/>
    <col min="20" max="20" width="1.75" style="95" bestFit="1" customWidth="1"/>
    <col min="21" max="21" width="4.375" style="95" bestFit="1" customWidth="1"/>
    <col min="22" max="22" width="5.75" style="95" bestFit="1" customWidth="1"/>
    <col min="23" max="23" width="1.75" style="95" bestFit="1" customWidth="1"/>
    <col min="24" max="24" width="4.375" style="95" bestFit="1" customWidth="1"/>
    <col min="25" max="25" width="5.75" style="95" bestFit="1" customWidth="1"/>
    <col min="26" max="26" width="1.75" style="95" bestFit="1" customWidth="1"/>
    <col min="27" max="27" width="4.375" style="95" bestFit="1" customWidth="1"/>
    <col min="28" max="28" width="5.75" style="95" bestFit="1" customWidth="1"/>
    <col min="29" max="29" width="1.75" style="95" bestFit="1" customWidth="1"/>
    <col min="30" max="30" width="4.375" style="95" bestFit="1" customWidth="1"/>
    <col min="31" max="31" width="5.75" style="95" bestFit="1" customWidth="1"/>
    <col min="32" max="32" width="1.75" style="95" bestFit="1" customWidth="1"/>
    <col min="33" max="33" width="4.375" style="95" bestFit="1" customWidth="1"/>
    <col min="34" max="34" width="5.75" style="95" bestFit="1" customWidth="1"/>
    <col min="35" max="35" width="2.625" style="95" bestFit="1" customWidth="1"/>
    <col min="36" max="36" width="5.125" style="95" bestFit="1" customWidth="1"/>
    <col min="37" max="37" width="5.75" style="95" bestFit="1" customWidth="1"/>
    <col min="38" max="38" width="2.625" style="95" bestFit="1" customWidth="1"/>
    <col min="39" max="39" width="5.125" style="95" bestFit="1" customWidth="1"/>
    <col min="40" max="40" width="4.75" style="95" bestFit="1" customWidth="1"/>
    <col min="41" max="41" width="3.375" style="95" bestFit="1" customWidth="1"/>
    <col min="42" max="42" width="5" style="95" customWidth="1"/>
    <col min="43" max="43" width="5.25" style="95" customWidth="1"/>
    <col min="44" max="44" width="4.375" style="95" bestFit="1" customWidth="1"/>
    <col min="45" max="45" width="5.375" style="95" bestFit="1" customWidth="1"/>
    <col min="46" max="46" width="3.875" style="95" bestFit="1" customWidth="1"/>
    <col min="47" max="47" width="5.875" style="95" bestFit="1" customWidth="1"/>
    <col min="48" max="49" width="5.375" style="95" bestFit="1" customWidth="1"/>
    <col min="50" max="50" width="3.125" style="95" bestFit="1" customWidth="1"/>
    <col min="51" max="16384" width="12.625" style="95"/>
  </cols>
  <sheetData>
    <row r="1" spans="1:50" s="97" customFormat="1" ht="12.6" hidden="1" customHeight="1" x14ac:dyDescent="0.2">
      <c r="A1" s="5"/>
      <c r="B1" s="5"/>
      <c r="C1" s="6"/>
      <c r="D1" s="6"/>
      <c r="E1" s="68"/>
      <c r="F1" s="6"/>
      <c r="G1" s="6"/>
      <c r="H1" s="6">
        <v>1</v>
      </c>
      <c r="I1" s="6">
        <v>2</v>
      </c>
      <c r="J1" s="6">
        <v>3</v>
      </c>
      <c r="K1" s="6">
        <v>4</v>
      </c>
      <c r="L1" s="6">
        <v>5</v>
      </c>
      <c r="M1" s="6">
        <v>6</v>
      </c>
      <c r="N1" s="6">
        <v>7</v>
      </c>
      <c r="O1" s="6"/>
      <c r="P1" s="6"/>
      <c r="Q1" s="6"/>
      <c r="R1" s="6"/>
      <c r="S1" s="6"/>
      <c r="T1" s="6"/>
      <c r="U1" s="6">
        <v>1</v>
      </c>
      <c r="V1" s="6"/>
      <c r="W1" s="6"/>
      <c r="X1" s="6">
        <v>1</v>
      </c>
      <c r="Y1" s="6"/>
      <c r="Z1" s="6"/>
      <c r="AA1" s="6">
        <v>1</v>
      </c>
      <c r="AB1" s="6"/>
      <c r="AC1" s="6"/>
      <c r="AD1" s="6"/>
      <c r="AE1" s="6"/>
      <c r="AF1" s="6"/>
      <c r="AG1" s="6">
        <v>1</v>
      </c>
      <c r="AH1" s="6"/>
      <c r="AI1" s="6"/>
      <c r="AJ1" s="6">
        <v>1</v>
      </c>
      <c r="AK1" s="6"/>
      <c r="AL1" s="6"/>
      <c r="AM1" s="6">
        <v>1</v>
      </c>
      <c r="AN1" s="6"/>
      <c r="AO1" s="6"/>
      <c r="AP1" s="131"/>
      <c r="AQ1" s="131"/>
      <c r="AR1" s="131"/>
      <c r="AS1" s="131"/>
      <c r="AT1" s="131"/>
      <c r="AU1" s="131"/>
      <c r="AV1" s="131"/>
      <c r="AW1" s="131"/>
      <c r="AX1" s="131"/>
    </row>
    <row r="2" spans="1:50" s="97" customFormat="1" ht="12.6" customHeight="1" x14ac:dyDescent="0.2">
      <c r="A2" s="7"/>
      <c r="B2" s="8"/>
      <c r="C2" s="9"/>
      <c r="D2" s="9"/>
      <c r="E2" s="9"/>
      <c r="F2" s="10">
        <f>SUM(F4:F63)</f>
        <v>117</v>
      </c>
      <c r="G2" s="11"/>
      <c r="H2" s="12">
        <v>1</v>
      </c>
      <c r="I2" s="13"/>
      <c r="J2" s="11"/>
      <c r="K2" s="12">
        <v>2</v>
      </c>
      <c r="L2" s="13"/>
      <c r="M2" s="11"/>
      <c r="N2" s="12">
        <v>3</v>
      </c>
      <c r="O2" s="13"/>
      <c r="P2" s="11"/>
      <c r="Q2" s="12">
        <v>4</v>
      </c>
      <c r="R2" s="13"/>
      <c r="S2" s="11"/>
      <c r="T2" s="12">
        <v>5</v>
      </c>
      <c r="U2" s="13"/>
      <c r="V2" s="11"/>
      <c r="W2" s="12">
        <v>6</v>
      </c>
      <c r="X2" s="13"/>
      <c r="Y2" s="11"/>
      <c r="Z2" s="12">
        <v>7</v>
      </c>
      <c r="AA2" s="13"/>
      <c r="AB2" s="11"/>
      <c r="AC2" s="12">
        <v>8</v>
      </c>
      <c r="AD2" s="13"/>
      <c r="AE2" s="11"/>
      <c r="AF2" s="12">
        <v>9</v>
      </c>
      <c r="AG2" s="13"/>
      <c r="AH2" s="11"/>
      <c r="AI2" s="12">
        <v>10</v>
      </c>
      <c r="AJ2" s="13"/>
      <c r="AK2" s="11"/>
      <c r="AL2" s="12">
        <v>11</v>
      </c>
      <c r="AM2" s="13"/>
      <c r="AN2" s="11"/>
      <c r="AO2" s="12"/>
      <c r="AP2" s="131"/>
      <c r="AQ2" s="131"/>
      <c r="AR2" s="131"/>
      <c r="AS2" s="131"/>
      <c r="AT2" s="131"/>
      <c r="AU2" s="131"/>
      <c r="AV2" s="131"/>
      <c r="AW2" s="131"/>
      <c r="AX2" s="131"/>
    </row>
    <row r="3" spans="1:50" s="97" customFormat="1" ht="12.6" customHeight="1" thickBot="1" x14ac:dyDescent="0.25">
      <c r="A3" s="1" t="s">
        <v>60</v>
      </c>
      <c r="B3" s="1" t="s">
        <v>18</v>
      </c>
      <c r="C3" s="1" t="s">
        <v>79</v>
      </c>
      <c r="D3" s="1" t="s">
        <v>98</v>
      </c>
      <c r="E3" s="1" t="s">
        <v>19</v>
      </c>
      <c r="F3" s="1" t="s">
        <v>20</v>
      </c>
      <c r="G3" s="2" t="str">
        <f>"מדד " &amp; H2</f>
        <v>מדד 1</v>
      </c>
      <c r="H3" s="3">
        <f>IF(F2&lt;תוצאות!$E$4,1,0)</f>
        <v>1</v>
      </c>
      <c r="I3" s="2" t="str">
        <f>"מצב " &amp; H2</f>
        <v>מצב 1</v>
      </c>
      <c r="J3" s="2" t="str">
        <f t="shared" ref="J3" si="0">"מדד " &amp; K2</f>
        <v>מדד 2</v>
      </c>
      <c r="K3" s="3">
        <f>IF(I2&lt;תוצאות!$E$4,1,0)</f>
        <v>1</v>
      </c>
      <c r="L3" s="2" t="str">
        <f t="shared" ref="L3" si="1">"מצב " &amp; K2</f>
        <v>מצב 2</v>
      </c>
      <c r="M3" s="2" t="str">
        <f t="shared" ref="M3" si="2">"מדד " &amp; N2</f>
        <v>מדד 3</v>
      </c>
      <c r="N3" s="3">
        <f>IF(L2&lt;תוצאות!$E$4,1,0)</f>
        <v>1</v>
      </c>
      <c r="O3" s="2" t="str">
        <f t="shared" ref="O3" si="3">"מצב " &amp; N2</f>
        <v>מצב 3</v>
      </c>
      <c r="P3" s="2" t="str">
        <f t="shared" ref="P3" si="4">"מדד " &amp; Q2</f>
        <v>מדד 4</v>
      </c>
      <c r="Q3" s="3">
        <f>IF(O2&lt;תוצאות!$E$4,1,0)</f>
        <v>1</v>
      </c>
      <c r="R3" s="2" t="str">
        <f t="shared" ref="R3" si="5">"מצב " &amp; Q2</f>
        <v>מצב 4</v>
      </c>
      <c r="S3" s="2" t="str">
        <f t="shared" ref="S3" si="6">"מדד " &amp; T2</f>
        <v>מדד 5</v>
      </c>
      <c r="T3" s="3">
        <f>IF(R2&lt;תוצאות!$E$4,1,0)</f>
        <v>1</v>
      </c>
      <c r="U3" s="2" t="str">
        <f t="shared" ref="U3" si="7">"מצב " &amp; T2</f>
        <v>מצב 5</v>
      </c>
      <c r="V3" s="2" t="str">
        <f t="shared" ref="V3" si="8">"מדד " &amp; W2</f>
        <v>מדד 6</v>
      </c>
      <c r="W3" s="3">
        <f>IF(U2&lt;תוצאות!$E$4,1,0)</f>
        <v>1</v>
      </c>
      <c r="X3" s="2" t="str">
        <f t="shared" ref="X3" si="9">"מצב " &amp; W2</f>
        <v>מצב 6</v>
      </c>
      <c r="Y3" s="2" t="str">
        <f t="shared" ref="Y3" si="10">"מדד " &amp; Z2</f>
        <v>מדד 7</v>
      </c>
      <c r="Z3" s="3">
        <f>IF(X2&lt;תוצאות!$E$4,1,0)</f>
        <v>1</v>
      </c>
      <c r="AA3" s="2" t="str">
        <f t="shared" ref="AA3" si="11">"מצב " &amp; Z2</f>
        <v>מצב 7</v>
      </c>
      <c r="AB3" s="2" t="str">
        <f t="shared" ref="AB3" si="12">"מדד " &amp; AC2</f>
        <v>מדד 8</v>
      </c>
      <c r="AC3" s="3">
        <f>IF(AA2&lt;תוצאות!$E$4,1,0)</f>
        <v>1</v>
      </c>
      <c r="AD3" s="2" t="str">
        <f t="shared" ref="AD3" si="13">"מצב " &amp; AC2</f>
        <v>מצב 8</v>
      </c>
      <c r="AE3" s="2" t="str">
        <f t="shared" ref="AE3" si="14">"מדד " &amp; AF2</f>
        <v>מדד 9</v>
      </c>
      <c r="AF3" s="3">
        <f>IF(AD2&lt;תוצאות!$E$4,1,0)</f>
        <v>1</v>
      </c>
      <c r="AG3" s="2" t="str">
        <f t="shared" ref="AG3" si="15">"מצב " &amp; AF2</f>
        <v>מצב 9</v>
      </c>
      <c r="AH3" s="2" t="str">
        <f t="shared" ref="AH3" si="16">"מדד " &amp; AI2</f>
        <v>מדד 10</v>
      </c>
      <c r="AI3" s="3">
        <f>IF(AG2&lt;תוצאות!$E$4,1,0)</f>
        <v>1</v>
      </c>
      <c r="AJ3" s="2" t="str">
        <f t="shared" ref="AJ3" si="17">"מצב " &amp; AI2</f>
        <v>מצב 10</v>
      </c>
      <c r="AK3" s="2" t="str">
        <f t="shared" ref="AK3" si="18">"מדד " &amp; AL2</f>
        <v>מדד 11</v>
      </c>
      <c r="AL3" s="3">
        <f>IF(AJ2&lt;תוצאות!$E$4,1,0)</f>
        <v>1</v>
      </c>
      <c r="AM3" s="2" t="str">
        <f t="shared" ref="AM3" si="19">"מצב " &amp; AL2</f>
        <v>מצב 11</v>
      </c>
      <c r="AN3" s="1" t="s">
        <v>82</v>
      </c>
      <c r="AO3" s="1" t="s">
        <v>27</v>
      </c>
      <c r="AP3" s="131"/>
      <c r="AQ3" s="131"/>
      <c r="AR3" s="131"/>
      <c r="AS3" s="131"/>
      <c r="AT3" s="131"/>
      <c r="AU3" s="131"/>
      <c r="AV3" s="131"/>
      <c r="AW3" s="131"/>
      <c r="AX3" s="131"/>
    </row>
    <row r="4" spans="1:50" s="97" customFormat="1" ht="12.6" customHeight="1" thickBot="1" x14ac:dyDescent="0.25">
      <c r="A4" s="14">
        <v>1</v>
      </c>
      <c r="B4" s="15" t="str">
        <f>VLOOKUP($A4,Data!A:G,3,FALSE)</f>
        <v>מחל</v>
      </c>
      <c r="C4" s="15" t="str">
        <f>VLOOKUP($A4,Data!A:H,5,FALSE)</f>
        <v>ליכוד</v>
      </c>
      <c r="D4" s="67">
        <f>VLOOKUP($A4,Data!A:H,2,FALSE)</f>
        <v>1</v>
      </c>
      <c r="E4" s="16">
        <f>IF(F4&gt;0,VLOOKUP($A4,Data!A:H,7,FALSE),0)</f>
        <v>104169</v>
      </c>
      <c r="F4" s="16">
        <f>VLOOKUP($A4,Data!A:X,9,FALSE)</f>
        <v>39</v>
      </c>
      <c r="G4" s="18">
        <f>IF(F4&gt;0,$E4/(F4+1),0)</f>
        <v>2604.2249999999999</v>
      </c>
      <c r="H4" s="19">
        <f>IF(G4&gt;=HLOOKUP($D4,DataOdafimBenifrad!$1:$30,(((H$2)-1)*2)+8,FALSE),HLOOKUP($D4,DataOdafimBenifrad!$1:$30,(((H$2)-1)*2)+7,FALSE),0)</f>
        <v>1</v>
      </c>
      <c r="I4" s="20">
        <f>F4+H4</f>
        <v>40</v>
      </c>
      <c r="J4" s="18">
        <f>IF(I4&gt;0,$E4/(I4+1),0)</f>
        <v>2540.7073170731705</v>
      </c>
      <c r="K4" s="22">
        <f>IF(J4&gt;=HLOOKUP($D4,DataOdafimBenifrad!$1:$30,(((K$2)-1)*2)+8,FALSE),HLOOKUP($D4,DataOdafimBenifrad!$1:$30,(((K$2)-1)*2)+7,FALSE),0)</f>
        <v>0</v>
      </c>
      <c r="L4" s="23">
        <f>I4+K4</f>
        <v>40</v>
      </c>
      <c r="M4" s="18">
        <f>IF(L4&gt;0,$E4/(L4+1),0)</f>
        <v>2540.7073170731705</v>
      </c>
      <c r="N4" s="19">
        <f>IF(M4&gt;=HLOOKUP($D4,DataOdafimBenifrad!$1:$30,(((N$2)-1)*2)+8,FALSE),HLOOKUP($D4,DataOdafimBenifrad!$1:$30,(((N$2)-1)*2)+7,FALSE),0)</f>
        <v>0</v>
      </c>
      <c r="O4" s="20">
        <f t="shared" ref="O4" si="20">L4+N4</f>
        <v>40</v>
      </c>
      <c r="P4" s="18">
        <f>IF(O4&gt;0,$E4/(O4+1),0)</f>
        <v>2540.7073170731705</v>
      </c>
      <c r="Q4" s="22">
        <f>IF(P4&gt;=HLOOKUP($D4,DataOdafimBenifrad!$1:$30,(((Q$2)-1)*2)+8,FALSE),HLOOKUP($D4,DataOdafimBenifrad!$1:$30,(((Q$2)-1)*2)+7,FALSE),0)</f>
        <v>0</v>
      </c>
      <c r="R4" s="23">
        <f t="shared" ref="R4" si="21">O4+Q4</f>
        <v>40</v>
      </c>
      <c r="S4" s="18">
        <f>IF(R4&gt;0,$E4/(R4+1),0)</f>
        <v>2540.7073170731705</v>
      </c>
      <c r="T4" s="19">
        <f>IF(S4&gt;=HLOOKUP($D4,DataOdafimBenifrad!$1:$30,(((T$2)-1)*2)+8,FALSE),HLOOKUP($D4,DataOdafimBenifrad!$1:$30,(((T$2)-1)*2)+7,FALSE),0)</f>
        <v>0</v>
      </c>
      <c r="U4" s="20">
        <f t="shared" ref="U4" si="22">R4+T4</f>
        <v>40</v>
      </c>
      <c r="V4" s="18">
        <f>IF(U4&gt;0,$E4/(U4+1),0)</f>
        <v>2540.7073170731705</v>
      </c>
      <c r="W4" s="22">
        <f>IF(V4&gt;=HLOOKUP($D4,DataOdafimBenifrad!$1:$30,(((W$2)-1)*2)+8,FALSE),HLOOKUP($D4,DataOdafimBenifrad!$1:$30,(((W$2)-1)*2)+7,FALSE),0)</f>
        <v>0</v>
      </c>
      <c r="X4" s="23">
        <f t="shared" ref="X4" si="23">U4+W4</f>
        <v>40</v>
      </c>
      <c r="Y4" s="18">
        <f>IF(X4&gt;0,$E4/(X4+1),0)</f>
        <v>2540.7073170731705</v>
      </c>
      <c r="Z4" s="19">
        <f>IF(Y4&gt;=HLOOKUP($D4,DataOdafimBenifrad!$1:$30,(((Z$2)-1)*2)+8,FALSE),HLOOKUP($D4,DataOdafimBenifrad!$1:$30,(((Z$2)-1)*2)+7,FALSE),0)</f>
        <v>0</v>
      </c>
      <c r="AA4" s="20">
        <f t="shared" ref="AA4" si="24">X4+Z4</f>
        <v>40</v>
      </c>
      <c r="AB4" s="18">
        <f>IF(AA4&gt;0,$E4/(AA4+1),0)</f>
        <v>2540.7073170731705</v>
      </c>
      <c r="AC4" s="22">
        <f>IF(AB4&gt;=HLOOKUP($D4,DataOdafimBenifrad!$1:$30,(((AC$2)-1)*2)+8,FALSE),HLOOKUP($D4,DataOdafimBenifrad!$1:$30,(((AC$2)-1)*2)+7,FALSE),0)</f>
        <v>0</v>
      </c>
      <c r="AD4" s="23">
        <f t="shared" ref="AD4" si="25">AA4+AC4</f>
        <v>40</v>
      </c>
      <c r="AE4" s="18">
        <f>IF(AD4&gt;0,$E4/(AD4+1),0)</f>
        <v>2540.7073170731705</v>
      </c>
      <c r="AF4" s="19">
        <f>IF(AE4&gt;=HLOOKUP($D4,DataOdafimBenifrad!$1:$30,(((AF$2)-1)*2)+8,FALSE),HLOOKUP($D4,DataOdafimBenifrad!$1:$30,(((AF$2)-1)*2)+7,FALSE),0)</f>
        <v>0</v>
      </c>
      <c r="AG4" s="20">
        <f t="shared" ref="AG4" si="26">AD4+AF4</f>
        <v>40</v>
      </c>
      <c r="AH4" s="18">
        <f>IF(AG4&gt;0,$E4/(AG4+1),0)</f>
        <v>2540.7073170731705</v>
      </c>
      <c r="AI4" s="22">
        <f>IF(AH4&gt;=HLOOKUP($D4,DataOdafimBenifrad!$1:$30,(((AI$2)-1)*2)+8,FALSE),HLOOKUP($D4,DataOdafimBenifrad!$1:$30,(((AI$2)-1)*2)+7,FALSE),0)</f>
        <v>0</v>
      </c>
      <c r="AJ4" s="23">
        <f t="shared" ref="AJ4" si="27">AG4+AI4</f>
        <v>40</v>
      </c>
      <c r="AK4" s="18">
        <f>IF(AJ4&gt;0,$E4/(AJ4+1),0)</f>
        <v>2540.7073170731705</v>
      </c>
      <c r="AL4" s="19">
        <f>IF(AK4&gt;=HLOOKUP($D4,DataOdafimBenifrad!$1:$30,(((AL$2)-1)*2)+8,FALSE),HLOOKUP($D4,DataOdafimBenifrad!$1:$30,(((AL$2)-1)*2)+7,FALSE),0)</f>
        <v>0</v>
      </c>
      <c r="AM4" s="20">
        <f t="shared" ref="AM4" si="28">AJ4+AL4</f>
        <v>40</v>
      </c>
      <c r="AN4" s="11">
        <f>N4+K4+H4</f>
        <v>1</v>
      </c>
      <c r="AO4" s="12">
        <f>AM4</f>
        <v>40</v>
      </c>
      <c r="AP4" s="131"/>
      <c r="AQ4" s="131"/>
      <c r="AR4" s="131"/>
      <c r="AS4" s="131"/>
      <c r="AT4" s="131"/>
      <c r="AU4" s="131"/>
      <c r="AV4" s="131"/>
      <c r="AW4" s="131"/>
      <c r="AX4" s="131"/>
    </row>
    <row r="5" spans="1:50" s="97" customFormat="1" ht="12.6" customHeight="1" thickBot="1" x14ac:dyDescent="0.25">
      <c r="A5" s="14">
        <v>2</v>
      </c>
      <c r="B5" s="15" t="str">
        <f>VLOOKUP($A5,Data!A:G,3,FALSE)</f>
        <v>פה</v>
      </c>
      <c r="C5" s="15" t="str">
        <f>VLOOKUP($A5,Data!A:H,5,FALSE)</f>
        <v>כחול לבן</v>
      </c>
      <c r="D5" s="67">
        <f>VLOOKUP($A5,Data!A:H,2,FALSE)</f>
        <v>2</v>
      </c>
      <c r="E5" s="16">
        <f>IF(F5&gt;0,VLOOKUP($A5,Data!A:H,7,FALSE),0)</f>
        <v>82500</v>
      </c>
      <c r="F5" s="16">
        <f>VLOOKUP($A5,Data!A:X,9,FALSE)</f>
        <v>31</v>
      </c>
      <c r="G5" s="18">
        <f t="shared" ref="G5:G63" si="29">IF(F5&gt;0,$E5/(F5+1),0)</f>
        <v>2578.125</v>
      </c>
      <c r="H5" s="19">
        <f>IF(G5&gt;=HLOOKUP($D5,DataOdafimBenifrad!$1:$30,(((H$2)-1)*2)+8,FALSE),HLOOKUP($D5,DataOdafimBenifrad!$1:$30,(((H$2)-1)*2)+7,FALSE),0)</f>
        <v>1</v>
      </c>
      <c r="I5" s="20">
        <f t="shared" ref="I5:I63" si="30">F5+H5</f>
        <v>32</v>
      </c>
      <c r="J5" s="18">
        <f t="shared" ref="J5:J63" si="31">IF(I5&gt;0,$E5/(I5+1),0)</f>
        <v>2500</v>
      </c>
      <c r="K5" s="22">
        <f>IF(J5&gt;=HLOOKUP($D5,DataOdafimBenifrad!$1:$30,(((K$2)-1)*2)+8,FALSE),HLOOKUP($D5,DataOdafimBenifrad!$1:$30,(((K$2)-1)*2)+7,FALSE),0)</f>
        <v>0</v>
      </c>
      <c r="L5" s="23">
        <f t="shared" ref="L5:L63" si="32">I5+K5</f>
        <v>32</v>
      </c>
      <c r="M5" s="18">
        <f t="shared" ref="M5:M63" si="33">IF(L5&gt;0,$E5/(L5+1),0)</f>
        <v>2500</v>
      </c>
      <c r="N5" s="19">
        <f>IF(M5&gt;=HLOOKUP($D5,DataOdafimBenifrad!$1:$30,(((N$2)-1)*2)+8,FALSE),HLOOKUP($D5,DataOdafimBenifrad!$1:$30,(((N$2)-1)*2)+7,FALSE),0)</f>
        <v>0</v>
      </c>
      <c r="O5" s="20">
        <f t="shared" ref="O5:O63" si="34">L5+N5</f>
        <v>32</v>
      </c>
      <c r="P5" s="18">
        <f t="shared" ref="P5:P63" si="35">IF(O5&gt;0,$E5/(O5+1),0)</f>
        <v>2500</v>
      </c>
      <c r="Q5" s="22">
        <f>IF(P5&gt;=HLOOKUP($D5,DataOdafimBenifrad!$1:$30,(((Q$2)-1)*2)+8,FALSE),HLOOKUP($D5,DataOdafimBenifrad!$1:$30,(((Q$2)-1)*2)+7,FALSE),0)</f>
        <v>0</v>
      </c>
      <c r="R5" s="23">
        <f t="shared" ref="R5:R63" si="36">O5+Q5</f>
        <v>32</v>
      </c>
      <c r="S5" s="18">
        <f t="shared" ref="S5:S63" si="37">IF(R5&gt;0,$E5/(R5+1),0)</f>
        <v>2500</v>
      </c>
      <c r="T5" s="19">
        <f>IF(S5&gt;=HLOOKUP($D5,DataOdafimBenifrad!$1:$30,(((T$2)-1)*2)+8,FALSE),HLOOKUP($D5,DataOdafimBenifrad!$1:$30,(((T$2)-1)*2)+7,FALSE),0)</f>
        <v>0</v>
      </c>
      <c r="U5" s="20">
        <f t="shared" ref="U5:U63" si="38">R5+T5</f>
        <v>32</v>
      </c>
      <c r="V5" s="18">
        <f t="shared" ref="V5:V63" si="39">IF(U5&gt;0,$E5/(U5+1),0)</f>
        <v>2500</v>
      </c>
      <c r="W5" s="22">
        <f>IF(V5&gt;=HLOOKUP($D5,DataOdafimBenifrad!$1:$30,(((W$2)-1)*2)+8,FALSE),HLOOKUP($D5,DataOdafimBenifrad!$1:$30,(((W$2)-1)*2)+7,FALSE),0)</f>
        <v>0</v>
      </c>
      <c r="X5" s="23">
        <f t="shared" ref="X5:X63" si="40">U5+W5</f>
        <v>32</v>
      </c>
      <c r="Y5" s="18">
        <f t="shared" ref="Y5:Y63" si="41">IF(X5&gt;0,$E5/(X5+1),0)</f>
        <v>2500</v>
      </c>
      <c r="Z5" s="19">
        <f>IF(Y5&gt;=HLOOKUP($D5,DataOdafimBenifrad!$1:$30,(((Z$2)-1)*2)+8,FALSE),HLOOKUP($D5,DataOdafimBenifrad!$1:$30,(((Z$2)-1)*2)+7,FALSE),0)</f>
        <v>0</v>
      </c>
      <c r="AA5" s="20">
        <f t="shared" ref="AA5:AA63" si="42">X5+Z5</f>
        <v>32</v>
      </c>
      <c r="AB5" s="18">
        <f t="shared" ref="AB5:AB63" si="43">IF(AA5&gt;0,$E5/(AA5+1),0)</f>
        <v>2500</v>
      </c>
      <c r="AC5" s="22">
        <f>IF(AB5&gt;=HLOOKUP($D5,DataOdafimBenifrad!$1:$30,(((AC$2)-1)*2)+8,FALSE),HLOOKUP($D5,DataOdafimBenifrad!$1:$30,(((AC$2)-1)*2)+7,FALSE),0)</f>
        <v>0</v>
      </c>
      <c r="AD5" s="23">
        <f t="shared" ref="AD5:AD63" si="44">AA5+AC5</f>
        <v>32</v>
      </c>
      <c r="AE5" s="18">
        <f t="shared" ref="AE5:AE63" si="45">IF(AD5&gt;0,$E5/(AD5+1),0)</f>
        <v>2500</v>
      </c>
      <c r="AF5" s="19">
        <f>IF(AE5&gt;=HLOOKUP($D5,DataOdafimBenifrad!$1:$30,(((AF$2)-1)*2)+8,FALSE),HLOOKUP($D5,DataOdafimBenifrad!$1:$30,(((AF$2)-1)*2)+7,FALSE),0)</f>
        <v>0</v>
      </c>
      <c r="AG5" s="20">
        <f t="shared" ref="AG5:AG63" si="46">AD5+AF5</f>
        <v>32</v>
      </c>
      <c r="AH5" s="18">
        <f t="shared" ref="AH5:AH63" si="47">IF(AG5&gt;0,$E5/(AG5+1),0)</f>
        <v>2500</v>
      </c>
      <c r="AI5" s="22">
        <f>IF(AH5&gt;=HLOOKUP($D5,DataOdafimBenifrad!$1:$30,(((AI$2)-1)*2)+8,FALSE),HLOOKUP($D5,DataOdafimBenifrad!$1:$30,(((AI$2)-1)*2)+7,FALSE),0)</f>
        <v>0</v>
      </c>
      <c r="AJ5" s="23">
        <f t="shared" ref="AJ5:AJ63" si="48">AG5+AI5</f>
        <v>32</v>
      </c>
      <c r="AK5" s="18">
        <f t="shared" ref="AK5:AK63" si="49">IF(AJ5&gt;0,$E5/(AJ5+1),0)</f>
        <v>2500</v>
      </c>
      <c r="AL5" s="19">
        <f>IF(AK5&gt;=HLOOKUP($D5,DataOdafimBenifrad!$1:$30,(((AL$2)-1)*2)+8,FALSE),HLOOKUP($D5,DataOdafimBenifrad!$1:$30,(((AL$2)-1)*2)+7,FALSE),0)</f>
        <v>0</v>
      </c>
      <c r="AM5" s="20">
        <f t="shared" ref="AM5:AM63" si="50">AJ5+AL5</f>
        <v>32</v>
      </c>
      <c r="AN5" s="11">
        <f t="shared" ref="AN5:AN63" si="51">N5+K5+H5</f>
        <v>1</v>
      </c>
      <c r="AO5" s="12">
        <f t="shared" ref="AO5:AO63" si="52">AM5</f>
        <v>32</v>
      </c>
      <c r="AP5" s="131"/>
      <c r="AQ5" s="131"/>
      <c r="AR5" s="131"/>
      <c r="AS5" s="131"/>
      <c r="AT5" s="131"/>
      <c r="AU5" s="131"/>
      <c r="AV5" s="131"/>
      <c r="AW5" s="131"/>
      <c r="AX5" s="131"/>
    </row>
    <row r="6" spans="1:50" s="97" customFormat="1" ht="12.6" customHeight="1" thickBot="1" x14ac:dyDescent="0.25">
      <c r="A6" s="14">
        <v>3</v>
      </c>
      <c r="B6" s="15" t="str">
        <f>VLOOKUP($A6,Data!A:G,3,FALSE)</f>
        <v>טב</v>
      </c>
      <c r="C6" s="15" t="str">
        <f>VLOOKUP($A6,Data!A:H,5,FALSE)</f>
        <v>ימינה</v>
      </c>
      <c r="D6" s="67">
        <f>VLOOKUP($A6,Data!A:H,2,FALSE)</f>
        <v>1</v>
      </c>
      <c r="E6" s="16">
        <f>IF(F6&gt;0,VLOOKUP($A6,Data!A:H,7,FALSE),0)</f>
        <v>19094</v>
      </c>
      <c r="F6" s="16">
        <f>VLOOKUP($A6,Data!A:X,9,FALSE)</f>
        <v>7</v>
      </c>
      <c r="G6" s="18">
        <f t="shared" si="29"/>
        <v>2386.75</v>
      </c>
      <c r="H6" s="19">
        <f>IF(G6&gt;=HLOOKUP($D6,DataOdafimBenifrad!$1:$30,(((H$2)-1)*2)+8,FALSE),HLOOKUP($D6,DataOdafimBenifrad!$1:$30,(((H$2)-1)*2)+7,FALSE),0)</f>
        <v>0</v>
      </c>
      <c r="I6" s="20">
        <f t="shared" si="30"/>
        <v>7</v>
      </c>
      <c r="J6" s="18">
        <f t="shared" si="31"/>
        <v>2386.75</v>
      </c>
      <c r="K6" s="22">
        <f>IF(J6&gt;=HLOOKUP($D6,DataOdafimBenifrad!$1:$30,(((K$2)-1)*2)+8,FALSE),HLOOKUP($D6,DataOdafimBenifrad!$1:$30,(((K$2)-1)*2)+7,FALSE),0)</f>
        <v>0</v>
      </c>
      <c r="L6" s="23">
        <f t="shared" si="32"/>
        <v>7</v>
      </c>
      <c r="M6" s="18">
        <f t="shared" si="33"/>
        <v>2386.75</v>
      </c>
      <c r="N6" s="19">
        <f>IF(M6&gt;=HLOOKUP($D6,DataOdafimBenifrad!$1:$30,(((N$2)-1)*2)+8,FALSE),HLOOKUP($D6,DataOdafimBenifrad!$1:$30,(((N$2)-1)*2)+7,FALSE),0)</f>
        <v>0</v>
      </c>
      <c r="O6" s="20">
        <f t="shared" si="34"/>
        <v>7</v>
      </c>
      <c r="P6" s="18">
        <f t="shared" si="35"/>
        <v>2386.75</v>
      </c>
      <c r="Q6" s="22">
        <f>IF(P6&gt;=HLOOKUP($D6,DataOdafimBenifrad!$1:$30,(((Q$2)-1)*2)+8,FALSE),HLOOKUP($D6,DataOdafimBenifrad!$1:$30,(((Q$2)-1)*2)+7,FALSE),0)</f>
        <v>0</v>
      </c>
      <c r="R6" s="23">
        <f t="shared" si="36"/>
        <v>7</v>
      </c>
      <c r="S6" s="18">
        <f t="shared" si="37"/>
        <v>2386.75</v>
      </c>
      <c r="T6" s="19">
        <f>IF(S6&gt;=HLOOKUP($D6,DataOdafimBenifrad!$1:$30,(((T$2)-1)*2)+8,FALSE),HLOOKUP($D6,DataOdafimBenifrad!$1:$30,(((T$2)-1)*2)+7,FALSE),0)</f>
        <v>0</v>
      </c>
      <c r="U6" s="20">
        <f t="shared" si="38"/>
        <v>7</v>
      </c>
      <c r="V6" s="18">
        <f t="shared" si="39"/>
        <v>2386.75</v>
      </c>
      <c r="W6" s="22">
        <f>IF(V6&gt;=HLOOKUP($D6,DataOdafimBenifrad!$1:$30,(((W$2)-1)*2)+8,FALSE),HLOOKUP($D6,DataOdafimBenifrad!$1:$30,(((W$2)-1)*2)+7,FALSE),0)</f>
        <v>0</v>
      </c>
      <c r="X6" s="23">
        <f t="shared" si="40"/>
        <v>7</v>
      </c>
      <c r="Y6" s="18">
        <f t="shared" si="41"/>
        <v>2386.75</v>
      </c>
      <c r="Z6" s="19">
        <f>IF(Y6&gt;=HLOOKUP($D6,DataOdafimBenifrad!$1:$30,(((Z$2)-1)*2)+8,FALSE),HLOOKUP($D6,DataOdafimBenifrad!$1:$30,(((Z$2)-1)*2)+7,FALSE),0)</f>
        <v>0</v>
      </c>
      <c r="AA6" s="20">
        <f t="shared" si="42"/>
        <v>7</v>
      </c>
      <c r="AB6" s="18">
        <f t="shared" si="43"/>
        <v>2386.75</v>
      </c>
      <c r="AC6" s="22">
        <f>IF(AB6&gt;=HLOOKUP($D6,DataOdafimBenifrad!$1:$30,(((AC$2)-1)*2)+8,FALSE),HLOOKUP($D6,DataOdafimBenifrad!$1:$30,(((AC$2)-1)*2)+7,FALSE),0)</f>
        <v>0</v>
      </c>
      <c r="AD6" s="23">
        <f t="shared" si="44"/>
        <v>7</v>
      </c>
      <c r="AE6" s="18">
        <f t="shared" si="45"/>
        <v>2386.75</v>
      </c>
      <c r="AF6" s="19">
        <f>IF(AE6&gt;=HLOOKUP($D6,DataOdafimBenifrad!$1:$30,(((AF$2)-1)*2)+8,FALSE),HLOOKUP($D6,DataOdafimBenifrad!$1:$30,(((AF$2)-1)*2)+7,FALSE),0)</f>
        <v>0</v>
      </c>
      <c r="AG6" s="20">
        <f t="shared" si="46"/>
        <v>7</v>
      </c>
      <c r="AH6" s="18">
        <f t="shared" si="47"/>
        <v>2386.75</v>
      </c>
      <c r="AI6" s="22">
        <f>IF(AH6&gt;=HLOOKUP($D6,DataOdafimBenifrad!$1:$30,(((AI$2)-1)*2)+8,FALSE),HLOOKUP($D6,DataOdafimBenifrad!$1:$30,(((AI$2)-1)*2)+7,FALSE),0)</f>
        <v>0</v>
      </c>
      <c r="AJ6" s="23">
        <f t="shared" si="48"/>
        <v>7</v>
      </c>
      <c r="AK6" s="18">
        <f t="shared" si="49"/>
        <v>2386.75</v>
      </c>
      <c r="AL6" s="19">
        <f>IF(AK6&gt;=HLOOKUP($D6,DataOdafimBenifrad!$1:$30,(((AL$2)-1)*2)+8,FALSE),HLOOKUP($D6,DataOdafimBenifrad!$1:$30,(((AL$2)-1)*2)+7,FALSE),0)</f>
        <v>0</v>
      </c>
      <c r="AM6" s="20">
        <f t="shared" si="50"/>
        <v>7</v>
      </c>
      <c r="AN6" s="11">
        <f t="shared" si="51"/>
        <v>0</v>
      </c>
      <c r="AO6" s="12">
        <f t="shared" si="52"/>
        <v>7</v>
      </c>
      <c r="AP6" s="131"/>
      <c r="AQ6" s="131"/>
      <c r="AR6" s="131"/>
      <c r="AS6" s="131"/>
      <c r="AT6" s="131"/>
      <c r="AU6" s="131"/>
      <c r="AV6" s="131"/>
      <c r="AW6" s="131"/>
      <c r="AX6" s="131"/>
    </row>
    <row r="7" spans="1:50" s="97" customFormat="1" ht="12.6" customHeight="1" thickBot="1" x14ac:dyDescent="0.25">
      <c r="A7" s="14">
        <v>4</v>
      </c>
      <c r="B7" s="15" t="str">
        <f>VLOOKUP($A7,Data!A:G,3,FALSE)</f>
        <v>אמת</v>
      </c>
      <c r="C7" s="15" t="str">
        <f>VLOOKUP($A7,Data!A:H,5,FALSE)</f>
        <v>העבודה</v>
      </c>
      <c r="D7" s="67">
        <f>VLOOKUP($A7,Data!A:H,2,FALSE)</f>
        <v>3</v>
      </c>
      <c r="E7" s="16">
        <f>IF(F7&gt;0,VLOOKUP($A7,Data!A:H,7,FALSE),0)</f>
        <v>16751</v>
      </c>
      <c r="F7" s="16">
        <f>VLOOKUP($A7,Data!A:X,9,FALSE)</f>
        <v>6</v>
      </c>
      <c r="G7" s="18">
        <f t="shared" si="29"/>
        <v>2393</v>
      </c>
      <c r="H7" s="19">
        <f>IF(G7&gt;=HLOOKUP($D7,DataOdafimBenifrad!$1:$30,(((H$2)-1)*2)+8,FALSE),HLOOKUP($D7,DataOdafimBenifrad!$1:$30,(((H$2)-1)*2)+7,FALSE),0)</f>
        <v>0</v>
      </c>
      <c r="I7" s="20">
        <f t="shared" si="30"/>
        <v>6</v>
      </c>
      <c r="J7" s="18">
        <f t="shared" si="31"/>
        <v>2393</v>
      </c>
      <c r="K7" s="22">
        <f>IF(J7&gt;=HLOOKUP($D7,DataOdafimBenifrad!$1:$30,(((K$2)-1)*2)+8,FALSE),HLOOKUP($D7,DataOdafimBenifrad!$1:$30,(((K$2)-1)*2)+7,FALSE),0)</f>
        <v>0</v>
      </c>
      <c r="L7" s="23">
        <f t="shared" si="32"/>
        <v>6</v>
      </c>
      <c r="M7" s="18">
        <f t="shared" si="33"/>
        <v>2393</v>
      </c>
      <c r="N7" s="19">
        <f>IF(M7&gt;=HLOOKUP($D7,DataOdafimBenifrad!$1:$30,(((N$2)-1)*2)+8,FALSE),HLOOKUP($D7,DataOdafimBenifrad!$1:$30,(((N$2)-1)*2)+7,FALSE),0)</f>
        <v>0</v>
      </c>
      <c r="O7" s="20">
        <f t="shared" si="34"/>
        <v>6</v>
      </c>
      <c r="P7" s="18">
        <f t="shared" si="35"/>
        <v>2393</v>
      </c>
      <c r="Q7" s="22">
        <f>IF(P7&gt;=HLOOKUP($D7,DataOdafimBenifrad!$1:$30,(((Q$2)-1)*2)+8,FALSE),HLOOKUP($D7,DataOdafimBenifrad!$1:$30,(((Q$2)-1)*2)+7,FALSE),0)</f>
        <v>0</v>
      </c>
      <c r="R7" s="23">
        <f t="shared" si="36"/>
        <v>6</v>
      </c>
      <c r="S7" s="18">
        <f t="shared" si="37"/>
        <v>2393</v>
      </c>
      <c r="T7" s="19">
        <f>IF(S7&gt;=HLOOKUP($D7,DataOdafimBenifrad!$1:$30,(((T$2)-1)*2)+8,FALSE),HLOOKUP($D7,DataOdafimBenifrad!$1:$30,(((T$2)-1)*2)+7,FALSE),0)</f>
        <v>0</v>
      </c>
      <c r="U7" s="20">
        <f t="shared" si="38"/>
        <v>6</v>
      </c>
      <c r="V7" s="18">
        <f t="shared" si="39"/>
        <v>2393</v>
      </c>
      <c r="W7" s="22">
        <f>IF(V7&gt;=HLOOKUP($D7,DataOdafimBenifrad!$1:$30,(((W$2)-1)*2)+8,FALSE),HLOOKUP($D7,DataOdafimBenifrad!$1:$30,(((W$2)-1)*2)+7,FALSE),0)</f>
        <v>0</v>
      </c>
      <c r="X7" s="23">
        <f t="shared" si="40"/>
        <v>6</v>
      </c>
      <c r="Y7" s="18">
        <f t="shared" si="41"/>
        <v>2393</v>
      </c>
      <c r="Z7" s="19">
        <f>IF(Y7&gt;=HLOOKUP($D7,DataOdafimBenifrad!$1:$30,(((Z$2)-1)*2)+8,FALSE),HLOOKUP($D7,DataOdafimBenifrad!$1:$30,(((Z$2)-1)*2)+7,FALSE),0)</f>
        <v>0</v>
      </c>
      <c r="AA7" s="20">
        <f t="shared" si="42"/>
        <v>6</v>
      </c>
      <c r="AB7" s="18">
        <f t="shared" si="43"/>
        <v>2393</v>
      </c>
      <c r="AC7" s="22">
        <f>IF(AB7&gt;=HLOOKUP($D7,DataOdafimBenifrad!$1:$30,(((AC$2)-1)*2)+8,FALSE),HLOOKUP($D7,DataOdafimBenifrad!$1:$30,(((AC$2)-1)*2)+7,FALSE),0)</f>
        <v>0</v>
      </c>
      <c r="AD7" s="23">
        <f t="shared" si="44"/>
        <v>6</v>
      </c>
      <c r="AE7" s="18">
        <f t="shared" si="45"/>
        <v>2393</v>
      </c>
      <c r="AF7" s="19">
        <f>IF(AE7&gt;=HLOOKUP($D7,DataOdafimBenifrad!$1:$30,(((AF$2)-1)*2)+8,FALSE),HLOOKUP($D7,DataOdafimBenifrad!$1:$30,(((AF$2)-1)*2)+7,FALSE),0)</f>
        <v>0</v>
      </c>
      <c r="AG7" s="20">
        <f t="shared" si="46"/>
        <v>6</v>
      </c>
      <c r="AH7" s="18">
        <f t="shared" si="47"/>
        <v>2393</v>
      </c>
      <c r="AI7" s="22">
        <f>IF(AH7&gt;=HLOOKUP($D7,DataOdafimBenifrad!$1:$30,(((AI$2)-1)*2)+8,FALSE),HLOOKUP($D7,DataOdafimBenifrad!$1:$30,(((AI$2)-1)*2)+7,FALSE),0)</f>
        <v>0</v>
      </c>
      <c r="AJ7" s="23">
        <f t="shared" si="48"/>
        <v>6</v>
      </c>
      <c r="AK7" s="18">
        <f t="shared" si="49"/>
        <v>2393</v>
      </c>
      <c r="AL7" s="19">
        <f>IF(AK7&gt;=HLOOKUP($D7,DataOdafimBenifrad!$1:$30,(((AL$2)-1)*2)+8,FALSE),HLOOKUP($D7,DataOdafimBenifrad!$1:$30,(((AL$2)-1)*2)+7,FALSE),0)</f>
        <v>0</v>
      </c>
      <c r="AM7" s="20">
        <f t="shared" si="50"/>
        <v>6</v>
      </c>
      <c r="AN7" s="11">
        <f t="shared" si="51"/>
        <v>0</v>
      </c>
      <c r="AO7" s="12">
        <f t="shared" si="52"/>
        <v>6</v>
      </c>
      <c r="AP7" s="131"/>
      <c r="AQ7" s="131"/>
      <c r="AR7" s="131"/>
      <c r="AS7" s="131"/>
      <c r="AT7" s="131"/>
      <c r="AU7" s="131"/>
      <c r="AV7" s="131"/>
      <c r="AW7" s="131"/>
      <c r="AX7" s="131"/>
    </row>
    <row r="8" spans="1:50" s="97" customFormat="1" ht="12.6" customHeight="1" thickBot="1" x14ac:dyDescent="0.25">
      <c r="A8" s="14">
        <v>5</v>
      </c>
      <c r="B8" s="15" t="str">
        <f>VLOOKUP($A8,Data!A:G,3,FALSE)</f>
        <v>שס</v>
      </c>
      <c r="C8" s="15" t="str">
        <f>VLOOKUP($A8,Data!A:H,5,FALSE)</f>
        <v>שס</v>
      </c>
      <c r="D8" s="67">
        <f>VLOOKUP($A8,Data!A:H,2,FALSE)</f>
        <v>4</v>
      </c>
      <c r="E8" s="16">
        <f>IF(F8&gt;0,VLOOKUP($A8,Data!A:H,7,FALSE),0)</f>
        <v>30719</v>
      </c>
      <c r="F8" s="16">
        <f>VLOOKUP($A8,Data!A:X,9,FALSE)</f>
        <v>11</v>
      </c>
      <c r="G8" s="18">
        <f t="shared" si="29"/>
        <v>2559.9166666666665</v>
      </c>
      <c r="H8" s="19">
        <f>IF(G8&gt;=HLOOKUP($D8,DataOdafimBenifrad!$1:$30,(((H$2)-1)*2)+8,FALSE),HLOOKUP($D8,DataOdafimBenifrad!$1:$30,(((H$2)-1)*2)+7,FALSE),0)</f>
        <v>0</v>
      </c>
      <c r="I8" s="20">
        <f t="shared" si="30"/>
        <v>11</v>
      </c>
      <c r="J8" s="18">
        <f t="shared" si="31"/>
        <v>2559.9166666666665</v>
      </c>
      <c r="K8" s="22">
        <f>IF(J8&gt;=HLOOKUP($D8,DataOdafimBenifrad!$1:$30,(((K$2)-1)*2)+8,FALSE),HLOOKUP($D8,DataOdafimBenifrad!$1:$30,(((K$2)-1)*2)+7,FALSE),0)</f>
        <v>0</v>
      </c>
      <c r="L8" s="23">
        <f t="shared" si="32"/>
        <v>11</v>
      </c>
      <c r="M8" s="18">
        <f t="shared" si="33"/>
        <v>2559.9166666666665</v>
      </c>
      <c r="N8" s="19">
        <f>IF(M8&gt;=HLOOKUP($D8,DataOdafimBenifrad!$1:$30,(((N$2)-1)*2)+8,FALSE),HLOOKUP($D8,DataOdafimBenifrad!$1:$30,(((N$2)-1)*2)+7,FALSE),0)</f>
        <v>0</v>
      </c>
      <c r="O8" s="20">
        <f t="shared" si="34"/>
        <v>11</v>
      </c>
      <c r="P8" s="18">
        <f t="shared" si="35"/>
        <v>2559.9166666666665</v>
      </c>
      <c r="Q8" s="22">
        <f>IF(P8&gt;=HLOOKUP($D8,DataOdafimBenifrad!$1:$30,(((Q$2)-1)*2)+8,FALSE),HLOOKUP($D8,DataOdafimBenifrad!$1:$30,(((Q$2)-1)*2)+7,FALSE),0)</f>
        <v>0</v>
      </c>
      <c r="R8" s="23">
        <f t="shared" si="36"/>
        <v>11</v>
      </c>
      <c r="S8" s="18">
        <f t="shared" si="37"/>
        <v>2559.9166666666665</v>
      </c>
      <c r="T8" s="19">
        <f>IF(S8&gt;=HLOOKUP($D8,DataOdafimBenifrad!$1:$30,(((T$2)-1)*2)+8,FALSE),HLOOKUP($D8,DataOdafimBenifrad!$1:$30,(((T$2)-1)*2)+7,FALSE),0)</f>
        <v>0</v>
      </c>
      <c r="U8" s="20">
        <f t="shared" si="38"/>
        <v>11</v>
      </c>
      <c r="V8" s="18">
        <f t="shared" si="39"/>
        <v>2559.9166666666665</v>
      </c>
      <c r="W8" s="22">
        <f>IF(V8&gt;=HLOOKUP($D8,DataOdafimBenifrad!$1:$30,(((W$2)-1)*2)+8,FALSE),HLOOKUP($D8,DataOdafimBenifrad!$1:$30,(((W$2)-1)*2)+7,FALSE),0)</f>
        <v>0</v>
      </c>
      <c r="X8" s="23">
        <f t="shared" si="40"/>
        <v>11</v>
      </c>
      <c r="Y8" s="18">
        <f t="shared" si="41"/>
        <v>2559.9166666666665</v>
      </c>
      <c r="Z8" s="19">
        <f>IF(Y8&gt;=HLOOKUP($D8,DataOdafimBenifrad!$1:$30,(((Z$2)-1)*2)+8,FALSE),HLOOKUP($D8,DataOdafimBenifrad!$1:$30,(((Z$2)-1)*2)+7,FALSE),0)</f>
        <v>0</v>
      </c>
      <c r="AA8" s="20">
        <f t="shared" si="42"/>
        <v>11</v>
      </c>
      <c r="AB8" s="18">
        <f t="shared" si="43"/>
        <v>2559.9166666666665</v>
      </c>
      <c r="AC8" s="22">
        <f>IF(AB8&gt;=HLOOKUP($D8,DataOdafimBenifrad!$1:$30,(((AC$2)-1)*2)+8,FALSE),HLOOKUP($D8,DataOdafimBenifrad!$1:$30,(((AC$2)-1)*2)+7,FALSE),0)</f>
        <v>0</v>
      </c>
      <c r="AD8" s="23">
        <f t="shared" si="44"/>
        <v>11</v>
      </c>
      <c r="AE8" s="18">
        <f t="shared" si="45"/>
        <v>2559.9166666666665</v>
      </c>
      <c r="AF8" s="19">
        <f>IF(AE8&gt;=HLOOKUP($D8,DataOdafimBenifrad!$1:$30,(((AF$2)-1)*2)+8,FALSE),HLOOKUP($D8,DataOdafimBenifrad!$1:$30,(((AF$2)-1)*2)+7,FALSE),0)</f>
        <v>0</v>
      </c>
      <c r="AG8" s="20">
        <f t="shared" si="46"/>
        <v>11</v>
      </c>
      <c r="AH8" s="18">
        <f t="shared" si="47"/>
        <v>2559.9166666666665</v>
      </c>
      <c r="AI8" s="22">
        <f>IF(AH8&gt;=HLOOKUP($D8,DataOdafimBenifrad!$1:$30,(((AI$2)-1)*2)+8,FALSE),HLOOKUP($D8,DataOdafimBenifrad!$1:$30,(((AI$2)-1)*2)+7,FALSE),0)</f>
        <v>0</v>
      </c>
      <c r="AJ8" s="23">
        <f t="shared" si="48"/>
        <v>11</v>
      </c>
      <c r="AK8" s="18">
        <f t="shared" si="49"/>
        <v>2559.9166666666665</v>
      </c>
      <c r="AL8" s="19">
        <f>IF(AK8&gt;=HLOOKUP($D8,DataOdafimBenifrad!$1:$30,(((AL$2)-1)*2)+8,FALSE),HLOOKUP($D8,DataOdafimBenifrad!$1:$30,(((AL$2)-1)*2)+7,FALSE),0)</f>
        <v>0</v>
      </c>
      <c r="AM8" s="20">
        <f t="shared" si="50"/>
        <v>11</v>
      </c>
      <c r="AN8" s="11">
        <f t="shared" si="51"/>
        <v>0</v>
      </c>
      <c r="AO8" s="12">
        <f t="shared" si="52"/>
        <v>11</v>
      </c>
      <c r="AP8" s="131"/>
      <c r="AQ8" s="131"/>
      <c r="AR8" s="131"/>
      <c r="AS8" s="131"/>
      <c r="AT8" s="131"/>
      <c r="AU8" s="131"/>
      <c r="AV8" s="131"/>
      <c r="AW8" s="131"/>
      <c r="AX8" s="131"/>
    </row>
    <row r="9" spans="1:50" s="97" customFormat="1" ht="12.6" customHeight="1" thickBot="1" x14ac:dyDescent="0.25">
      <c r="A9" s="14">
        <v>6</v>
      </c>
      <c r="B9" s="15" t="str">
        <f>VLOOKUP($A9,Data!A:G,3,FALSE)</f>
        <v>כף</v>
      </c>
      <c r="C9" s="15" t="str">
        <f>VLOOKUP($A9,Data!A:H,5,FALSE)</f>
        <v>עוצמה</v>
      </c>
      <c r="D9" s="67">
        <f>VLOOKUP($A9,Data!A:H,2,FALSE)</f>
        <v>5</v>
      </c>
      <c r="E9" s="16">
        <f>IF(F9&gt;0,VLOOKUP($A9,Data!A:H,7,FALSE),0)</f>
        <v>0</v>
      </c>
      <c r="F9" s="16">
        <f>VLOOKUP($A9,Data!A:X,9,FALSE)</f>
        <v>0</v>
      </c>
      <c r="G9" s="18">
        <f t="shared" si="29"/>
        <v>0</v>
      </c>
      <c r="H9" s="19">
        <f>IF(G9&gt;=HLOOKUP($D9,DataOdafimBenifrad!$1:$30,(((H$2)-1)*2)+8,FALSE),HLOOKUP($D9,DataOdafimBenifrad!$1:$30,(((H$2)-1)*2)+7,FALSE),0)</f>
        <v>0</v>
      </c>
      <c r="I9" s="20">
        <f t="shared" si="30"/>
        <v>0</v>
      </c>
      <c r="J9" s="18">
        <f t="shared" si="31"/>
        <v>0</v>
      </c>
      <c r="K9" s="22">
        <f>IF(J9&gt;=HLOOKUP($D9,DataOdafimBenifrad!$1:$30,(((K$2)-1)*2)+8,FALSE),HLOOKUP($D9,DataOdafimBenifrad!$1:$30,(((K$2)-1)*2)+7,FALSE),0)</f>
        <v>0</v>
      </c>
      <c r="L9" s="23">
        <f t="shared" si="32"/>
        <v>0</v>
      </c>
      <c r="M9" s="18">
        <f t="shared" si="33"/>
        <v>0</v>
      </c>
      <c r="N9" s="19">
        <f>IF(M9&gt;=HLOOKUP($D9,DataOdafimBenifrad!$1:$30,(((N$2)-1)*2)+8,FALSE),HLOOKUP($D9,DataOdafimBenifrad!$1:$30,(((N$2)-1)*2)+7,FALSE),0)</f>
        <v>0</v>
      </c>
      <c r="O9" s="20">
        <f t="shared" si="34"/>
        <v>0</v>
      </c>
      <c r="P9" s="18">
        <f t="shared" si="35"/>
        <v>0</v>
      </c>
      <c r="Q9" s="22">
        <f>IF(P9&gt;=HLOOKUP($D9,DataOdafimBenifrad!$1:$30,(((Q$2)-1)*2)+8,FALSE),HLOOKUP($D9,DataOdafimBenifrad!$1:$30,(((Q$2)-1)*2)+7,FALSE),0)</f>
        <v>0</v>
      </c>
      <c r="R9" s="23">
        <f t="shared" si="36"/>
        <v>0</v>
      </c>
      <c r="S9" s="18">
        <f t="shared" si="37"/>
        <v>0</v>
      </c>
      <c r="T9" s="19">
        <f>IF(S9&gt;=HLOOKUP($D9,DataOdafimBenifrad!$1:$30,(((T$2)-1)*2)+8,FALSE),HLOOKUP($D9,DataOdafimBenifrad!$1:$30,(((T$2)-1)*2)+7,FALSE),0)</f>
        <v>0</v>
      </c>
      <c r="U9" s="20">
        <f t="shared" si="38"/>
        <v>0</v>
      </c>
      <c r="V9" s="18">
        <f t="shared" si="39"/>
        <v>0</v>
      </c>
      <c r="W9" s="22">
        <f>IF(V9&gt;=HLOOKUP($D9,DataOdafimBenifrad!$1:$30,(((W$2)-1)*2)+8,FALSE),HLOOKUP($D9,DataOdafimBenifrad!$1:$30,(((W$2)-1)*2)+7,FALSE),0)</f>
        <v>0</v>
      </c>
      <c r="X9" s="23">
        <f t="shared" si="40"/>
        <v>0</v>
      </c>
      <c r="Y9" s="18">
        <f t="shared" si="41"/>
        <v>0</v>
      </c>
      <c r="Z9" s="19">
        <f>IF(Y9&gt;=HLOOKUP($D9,DataOdafimBenifrad!$1:$30,(((Z$2)-1)*2)+8,FALSE),HLOOKUP($D9,DataOdafimBenifrad!$1:$30,(((Z$2)-1)*2)+7,FALSE),0)</f>
        <v>0</v>
      </c>
      <c r="AA9" s="20">
        <f t="shared" si="42"/>
        <v>0</v>
      </c>
      <c r="AB9" s="18">
        <f t="shared" si="43"/>
        <v>0</v>
      </c>
      <c r="AC9" s="22">
        <f>IF(AB9&gt;=HLOOKUP($D9,DataOdafimBenifrad!$1:$30,(((AC$2)-1)*2)+8,FALSE),HLOOKUP($D9,DataOdafimBenifrad!$1:$30,(((AC$2)-1)*2)+7,FALSE),0)</f>
        <v>0</v>
      </c>
      <c r="AD9" s="23">
        <f t="shared" si="44"/>
        <v>0</v>
      </c>
      <c r="AE9" s="18">
        <f t="shared" si="45"/>
        <v>0</v>
      </c>
      <c r="AF9" s="19">
        <f>IF(AE9&gt;=HLOOKUP($D9,DataOdafimBenifrad!$1:$30,(((AF$2)-1)*2)+8,FALSE),HLOOKUP($D9,DataOdafimBenifrad!$1:$30,(((AF$2)-1)*2)+7,FALSE),0)</f>
        <v>0</v>
      </c>
      <c r="AG9" s="20">
        <f t="shared" si="46"/>
        <v>0</v>
      </c>
      <c r="AH9" s="18">
        <f t="shared" si="47"/>
        <v>0</v>
      </c>
      <c r="AI9" s="22">
        <f>IF(AH9&gt;=HLOOKUP($D9,DataOdafimBenifrad!$1:$30,(((AI$2)-1)*2)+8,FALSE),HLOOKUP($D9,DataOdafimBenifrad!$1:$30,(((AI$2)-1)*2)+7,FALSE),0)</f>
        <v>0</v>
      </c>
      <c r="AJ9" s="23">
        <f t="shared" si="48"/>
        <v>0</v>
      </c>
      <c r="AK9" s="18">
        <f t="shared" si="49"/>
        <v>0</v>
      </c>
      <c r="AL9" s="19">
        <f>IF(AK9&gt;=HLOOKUP($D9,DataOdafimBenifrad!$1:$30,(((AL$2)-1)*2)+8,FALSE),HLOOKUP($D9,DataOdafimBenifrad!$1:$30,(((AL$2)-1)*2)+7,FALSE),0)</f>
        <v>0</v>
      </c>
      <c r="AM9" s="20">
        <f t="shared" si="50"/>
        <v>0</v>
      </c>
      <c r="AN9" s="11">
        <f t="shared" si="51"/>
        <v>0</v>
      </c>
      <c r="AO9" s="12">
        <f t="shared" si="52"/>
        <v>0</v>
      </c>
      <c r="AP9" s="131"/>
      <c r="AQ9" s="131"/>
      <c r="AR9" s="131"/>
      <c r="AS9" s="131"/>
      <c r="AT9" s="131"/>
      <c r="AU9" s="131"/>
      <c r="AV9" s="131"/>
      <c r="AW9" s="131"/>
      <c r="AX9" s="131"/>
    </row>
    <row r="10" spans="1:50" s="97" customFormat="1" ht="12.6" customHeight="1" thickBot="1" x14ac:dyDescent="0.25">
      <c r="A10" s="14">
        <v>7</v>
      </c>
      <c r="B10" s="15" t="str">
        <f>VLOOKUP($A10,Data!A:G,3,FALSE)</f>
        <v>מרצ</v>
      </c>
      <c r="C10" s="15" t="str">
        <f>VLOOKUP($A10,Data!A:H,5,FALSE)</f>
        <v>מרצ</v>
      </c>
      <c r="D10" s="67">
        <f>VLOOKUP($A10,Data!A:H,2,FALSE)</f>
        <v>3</v>
      </c>
      <c r="E10" s="16">
        <f>IF(F10&gt;0,VLOOKUP($A10,Data!A:H,7,FALSE),0)</f>
        <v>11884</v>
      </c>
      <c r="F10" s="16">
        <f>VLOOKUP($A10,Data!A:X,9,FALSE)</f>
        <v>4</v>
      </c>
      <c r="G10" s="18">
        <f t="shared" si="29"/>
        <v>2376.8000000000002</v>
      </c>
      <c r="H10" s="19">
        <f>IF(G10&gt;=HLOOKUP($D10,DataOdafimBenifrad!$1:$30,(((H$2)-1)*2)+8,FALSE),HLOOKUP($D10,DataOdafimBenifrad!$1:$30,(((H$2)-1)*2)+7,FALSE),0)</f>
        <v>0</v>
      </c>
      <c r="I10" s="20">
        <f t="shared" si="30"/>
        <v>4</v>
      </c>
      <c r="J10" s="18">
        <f t="shared" si="31"/>
        <v>2376.8000000000002</v>
      </c>
      <c r="K10" s="22">
        <f>IF(J10&gt;=HLOOKUP($D10,DataOdafimBenifrad!$1:$30,(((K$2)-1)*2)+8,FALSE),HLOOKUP($D10,DataOdafimBenifrad!$1:$30,(((K$2)-1)*2)+7,FALSE),0)</f>
        <v>0</v>
      </c>
      <c r="L10" s="23">
        <f t="shared" si="32"/>
        <v>4</v>
      </c>
      <c r="M10" s="18">
        <f t="shared" si="33"/>
        <v>2376.8000000000002</v>
      </c>
      <c r="N10" s="19">
        <f>IF(M10&gt;=HLOOKUP($D10,DataOdafimBenifrad!$1:$30,(((N$2)-1)*2)+8,FALSE),HLOOKUP($D10,DataOdafimBenifrad!$1:$30,(((N$2)-1)*2)+7,FALSE),0)</f>
        <v>0</v>
      </c>
      <c r="O10" s="20">
        <f t="shared" si="34"/>
        <v>4</v>
      </c>
      <c r="P10" s="18">
        <f t="shared" si="35"/>
        <v>2376.8000000000002</v>
      </c>
      <c r="Q10" s="22">
        <f>IF(P10&gt;=HLOOKUP($D10,DataOdafimBenifrad!$1:$30,(((Q$2)-1)*2)+8,FALSE),HLOOKUP($D10,DataOdafimBenifrad!$1:$30,(((Q$2)-1)*2)+7,FALSE),0)</f>
        <v>0</v>
      </c>
      <c r="R10" s="23">
        <f t="shared" si="36"/>
        <v>4</v>
      </c>
      <c r="S10" s="18">
        <f t="shared" si="37"/>
        <v>2376.8000000000002</v>
      </c>
      <c r="T10" s="19">
        <f>IF(S10&gt;=HLOOKUP($D10,DataOdafimBenifrad!$1:$30,(((T$2)-1)*2)+8,FALSE),HLOOKUP($D10,DataOdafimBenifrad!$1:$30,(((T$2)-1)*2)+7,FALSE),0)</f>
        <v>0</v>
      </c>
      <c r="U10" s="20">
        <f t="shared" si="38"/>
        <v>4</v>
      </c>
      <c r="V10" s="18">
        <f t="shared" si="39"/>
        <v>2376.8000000000002</v>
      </c>
      <c r="W10" s="22">
        <f>IF(V10&gt;=HLOOKUP($D10,DataOdafimBenifrad!$1:$30,(((W$2)-1)*2)+8,FALSE),HLOOKUP($D10,DataOdafimBenifrad!$1:$30,(((W$2)-1)*2)+7,FALSE),0)</f>
        <v>0</v>
      </c>
      <c r="X10" s="23">
        <f t="shared" si="40"/>
        <v>4</v>
      </c>
      <c r="Y10" s="18">
        <f t="shared" si="41"/>
        <v>2376.8000000000002</v>
      </c>
      <c r="Z10" s="19">
        <f>IF(Y10&gt;=HLOOKUP($D10,DataOdafimBenifrad!$1:$30,(((Z$2)-1)*2)+8,FALSE),HLOOKUP($D10,DataOdafimBenifrad!$1:$30,(((Z$2)-1)*2)+7,FALSE),0)</f>
        <v>0</v>
      </c>
      <c r="AA10" s="20">
        <f t="shared" si="42"/>
        <v>4</v>
      </c>
      <c r="AB10" s="18">
        <f t="shared" si="43"/>
        <v>2376.8000000000002</v>
      </c>
      <c r="AC10" s="22">
        <f>IF(AB10&gt;=HLOOKUP($D10,DataOdafimBenifrad!$1:$30,(((AC$2)-1)*2)+8,FALSE),HLOOKUP($D10,DataOdafimBenifrad!$1:$30,(((AC$2)-1)*2)+7,FALSE),0)</f>
        <v>0</v>
      </c>
      <c r="AD10" s="23">
        <f t="shared" si="44"/>
        <v>4</v>
      </c>
      <c r="AE10" s="18">
        <f t="shared" si="45"/>
        <v>2376.8000000000002</v>
      </c>
      <c r="AF10" s="19">
        <f>IF(AE10&gt;=HLOOKUP($D10,DataOdafimBenifrad!$1:$30,(((AF$2)-1)*2)+8,FALSE),HLOOKUP($D10,DataOdafimBenifrad!$1:$30,(((AF$2)-1)*2)+7,FALSE),0)</f>
        <v>0</v>
      </c>
      <c r="AG10" s="20">
        <f t="shared" si="46"/>
        <v>4</v>
      </c>
      <c r="AH10" s="18">
        <f t="shared" si="47"/>
        <v>2376.8000000000002</v>
      </c>
      <c r="AI10" s="22">
        <f>IF(AH10&gt;=HLOOKUP($D10,DataOdafimBenifrad!$1:$30,(((AI$2)-1)*2)+8,FALSE),HLOOKUP($D10,DataOdafimBenifrad!$1:$30,(((AI$2)-1)*2)+7,FALSE),0)</f>
        <v>0</v>
      </c>
      <c r="AJ10" s="23">
        <f t="shared" si="48"/>
        <v>4</v>
      </c>
      <c r="AK10" s="18">
        <f t="shared" si="49"/>
        <v>2376.8000000000002</v>
      </c>
      <c r="AL10" s="19">
        <f>IF(AK10&gt;=HLOOKUP($D10,DataOdafimBenifrad!$1:$30,(((AL$2)-1)*2)+8,FALSE),HLOOKUP($D10,DataOdafimBenifrad!$1:$30,(((AL$2)-1)*2)+7,FALSE),0)</f>
        <v>0</v>
      </c>
      <c r="AM10" s="20">
        <f t="shared" si="50"/>
        <v>4</v>
      </c>
      <c r="AN10" s="11">
        <f t="shared" si="51"/>
        <v>0</v>
      </c>
      <c r="AO10" s="12">
        <f t="shared" si="52"/>
        <v>4</v>
      </c>
      <c r="AP10" s="131"/>
      <c r="AQ10" s="131"/>
      <c r="AR10" s="131"/>
      <c r="AS10" s="131"/>
      <c r="AT10" s="131"/>
      <c r="AU10" s="131"/>
      <c r="AV10" s="131"/>
      <c r="AW10" s="131"/>
      <c r="AX10" s="131"/>
    </row>
    <row r="11" spans="1:50" s="97" customFormat="1" ht="12.6" customHeight="1" thickBot="1" x14ac:dyDescent="0.25">
      <c r="A11" s="14">
        <v>8</v>
      </c>
      <c r="B11" s="15" t="str">
        <f>VLOOKUP($A11,Data!A:G,3,FALSE)</f>
        <v>ל</v>
      </c>
      <c r="C11" s="15" t="str">
        <f>VLOOKUP($A11,Data!A:H,5,FALSE)</f>
        <v>ליברמן</v>
      </c>
      <c r="D11" s="67">
        <f>VLOOKUP($A11,Data!A:H,2,FALSE)</f>
        <v>2</v>
      </c>
      <c r="E11" s="16">
        <f>IF(F11&gt;0,VLOOKUP($A11,Data!A:H,7,FALSE),0)</f>
        <v>32607</v>
      </c>
      <c r="F11" s="16">
        <f>VLOOKUP($A11,Data!A:X,9,FALSE)</f>
        <v>12</v>
      </c>
      <c r="G11" s="18">
        <f t="shared" si="29"/>
        <v>2508.2307692307691</v>
      </c>
      <c r="H11" s="19">
        <f>IF(G11&gt;=HLOOKUP($D11,DataOdafimBenifrad!$1:$30,(((H$2)-1)*2)+8,FALSE),HLOOKUP($D11,DataOdafimBenifrad!$1:$30,(((H$2)-1)*2)+7,FALSE),0)</f>
        <v>0</v>
      </c>
      <c r="I11" s="20">
        <f t="shared" si="30"/>
        <v>12</v>
      </c>
      <c r="J11" s="18">
        <f t="shared" si="31"/>
        <v>2508.2307692307691</v>
      </c>
      <c r="K11" s="22">
        <f>IF(J11&gt;=HLOOKUP($D11,DataOdafimBenifrad!$1:$30,(((K$2)-1)*2)+8,FALSE),HLOOKUP($D11,DataOdafimBenifrad!$1:$30,(((K$2)-1)*2)+7,FALSE),0)</f>
        <v>0</v>
      </c>
      <c r="L11" s="23">
        <f t="shared" si="32"/>
        <v>12</v>
      </c>
      <c r="M11" s="18">
        <f t="shared" si="33"/>
        <v>2508.2307692307691</v>
      </c>
      <c r="N11" s="19">
        <f>IF(M11&gt;=HLOOKUP($D11,DataOdafimBenifrad!$1:$30,(((N$2)-1)*2)+8,FALSE),HLOOKUP($D11,DataOdafimBenifrad!$1:$30,(((N$2)-1)*2)+7,FALSE),0)</f>
        <v>0</v>
      </c>
      <c r="O11" s="20">
        <f t="shared" si="34"/>
        <v>12</v>
      </c>
      <c r="P11" s="18">
        <f t="shared" si="35"/>
        <v>2508.2307692307691</v>
      </c>
      <c r="Q11" s="22">
        <f>IF(P11&gt;=HLOOKUP($D11,DataOdafimBenifrad!$1:$30,(((Q$2)-1)*2)+8,FALSE),HLOOKUP($D11,DataOdafimBenifrad!$1:$30,(((Q$2)-1)*2)+7,FALSE),0)</f>
        <v>0</v>
      </c>
      <c r="R11" s="23">
        <f t="shared" si="36"/>
        <v>12</v>
      </c>
      <c r="S11" s="18">
        <f t="shared" si="37"/>
        <v>2508.2307692307691</v>
      </c>
      <c r="T11" s="19">
        <f>IF(S11&gt;=HLOOKUP($D11,DataOdafimBenifrad!$1:$30,(((T$2)-1)*2)+8,FALSE),HLOOKUP($D11,DataOdafimBenifrad!$1:$30,(((T$2)-1)*2)+7,FALSE),0)</f>
        <v>0</v>
      </c>
      <c r="U11" s="20">
        <f t="shared" si="38"/>
        <v>12</v>
      </c>
      <c r="V11" s="18">
        <f t="shared" si="39"/>
        <v>2508.2307692307691</v>
      </c>
      <c r="W11" s="22">
        <f>IF(V11&gt;=HLOOKUP($D11,DataOdafimBenifrad!$1:$30,(((W$2)-1)*2)+8,FALSE),HLOOKUP($D11,DataOdafimBenifrad!$1:$30,(((W$2)-1)*2)+7,FALSE),0)</f>
        <v>0</v>
      </c>
      <c r="X11" s="23">
        <f t="shared" si="40"/>
        <v>12</v>
      </c>
      <c r="Y11" s="18">
        <f t="shared" si="41"/>
        <v>2508.2307692307691</v>
      </c>
      <c r="Z11" s="19">
        <f>IF(Y11&gt;=HLOOKUP($D11,DataOdafimBenifrad!$1:$30,(((Z$2)-1)*2)+8,FALSE),HLOOKUP($D11,DataOdafimBenifrad!$1:$30,(((Z$2)-1)*2)+7,FALSE),0)</f>
        <v>0</v>
      </c>
      <c r="AA11" s="20">
        <f t="shared" si="42"/>
        <v>12</v>
      </c>
      <c r="AB11" s="18">
        <f t="shared" si="43"/>
        <v>2508.2307692307691</v>
      </c>
      <c r="AC11" s="22">
        <f>IF(AB11&gt;=HLOOKUP($D11,DataOdafimBenifrad!$1:$30,(((AC$2)-1)*2)+8,FALSE),HLOOKUP($D11,DataOdafimBenifrad!$1:$30,(((AC$2)-1)*2)+7,FALSE),0)</f>
        <v>0</v>
      </c>
      <c r="AD11" s="23">
        <f t="shared" si="44"/>
        <v>12</v>
      </c>
      <c r="AE11" s="18">
        <f t="shared" si="45"/>
        <v>2508.2307692307691</v>
      </c>
      <c r="AF11" s="19">
        <f>IF(AE11&gt;=HLOOKUP($D11,DataOdafimBenifrad!$1:$30,(((AF$2)-1)*2)+8,FALSE),HLOOKUP($D11,DataOdafimBenifrad!$1:$30,(((AF$2)-1)*2)+7,FALSE),0)</f>
        <v>0</v>
      </c>
      <c r="AG11" s="20">
        <f t="shared" si="46"/>
        <v>12</v>
      </c>
      <c r="AH11" s="18">
        <f t="shared" si="47"/>
        <v>2508.2307692307691</v>
      </c>
      <c r="AI11" s="22">
        <f>IF(AH11&gt;=HLOOKUP($D11,DataOdafimBenifrad!$1:$30,(((AI$2)-1)*2)+8,FALSE),HLOOKUP($D11,DataOdafimBenifrad!$1:$30,(((AI$2)-1)*2)+7,FALSE),0)</f>
        <v>0</v>
      </c>
      <c r="AJ11" s="23">
        <f t="shared" si="48"/>
        <v>12</v>
      </c>
      <c r="AK11" s="18">
        <f t="shared" si="49"/>
        <v>2508.2307692307691</v>
      </c>
      <c r="AL11" s="19">
        <f>IF(AK11&gt;=HLOOKUP($D11,DataOdafimBenifrad!$1:$30,(((AL$2)-1)*2)+8,FALSE),HLOOKUP($D11,DataOdafimBenifrad!$1:$30,(((AL$2)-1)*2)+7,FALSE),0)</f>
        <v>0</v>
      </c>
      <c r="AM11" s="20">
        <f t="shared" si="50"/>
        <v>12</v>
      </c>
      <c r="AN11" s="11">
        <f t="shared" si="51"/>
        <v>0</v>
      </c>
      <c r="AO11" s="12">
        <f t="shared" si="52"/>
        <v>12</v>
      </c>
      <c r="AP11" s="131"/>
      <c r="AQ11" s="131"/>
      <c r="AR11" s="131"/>
      <c r="AS11" s="131"/>
      <c r="AT11" s="131"/>
      <c r="AU11" s="131"/>
      <c r="AV11" s="131"/>
      <c r="AW11" s="131"/>
      <c r="AX11" s="131"/>
    </row>
    <row r="12" spans="1:50" s="97" customFormat="1" ht="12.6" customHeight="1" thickBot="1" x14ac:dyDescent="0.25">
      <c r="A12" s="14">
        <v>9</v>
      </c>
      <c r="B12" s="15" t="str">
        <f>VLOOKUP($A12,Data!A:G,3,FALSE)</f>
        <v>ג</v>
      </c>
      <c r="C12" s="15" t="str">
        <f>VLOOKUP($A12,Data!A:H,5,FALSE)</f>
        <v>ג</v>
      </c>
      <c r="D12" s="67">
        <f>VLOOKUP($A12,Data!A:H,2,FALSE)</f>
        <v>4</v>
      </c>
      <c r="E12" s="16">
        <f>IF(F12&gt;0,VLOOKUP($A12,Data!A:H,7,FALSE),0)</f>
        <v>20788</v>
      </c>
      <c r="F12" s="16">
        <f>VLOOKUP($A12,Data!A:X,9,FALSE)</f>
        <v>7</v>
      </c>
      <c r="G12" s="18">
        <f t="shared" si="29"/>
        <v>2598.5</v>
      </c>
      <c r="H12" s="19">
        <f>IF(G12&gt;=HLOOKUP($D12,DataOdafimBenifrad!$1:$30,(((H$2)-1)*2)+8,FALSE),HLOOKUP($D12,DataOdafimBenifrad!$1:$30,(((H$2)-1)*2)+7,FALSE),0)</f>
        <v>1</v>
      </c>
      <c r="I12" s="20">
        <f t="shared" si="30"/>
        <v>8</v>
      </c>
      <c r="J12" s="18">
        <f t="shared" si="31"/>
        <v>2309.7777777777778</v>
      </c>
      <c r="K12" s="22">
        <f>IF(J12&gt;=HLOOKUP($D12,DataOdafimBenifrad!$1:$30,(((K$2)-1)*2)+8,FALSE),HLOOKUP($D12,DataOdafimBenifrad!$1:$30,(((K$2)-1)*2)+7,FALSE),0)</f>
        <v>0</v>
      </c>
      <c r="L12" s="23">
        <f t="shared" si="32"/>
        <v>8</v>
      </c>
      <c r="M12" s="18">
        <f t="shared" si="33"/>
        <v>2309.7777777777778</v>
      </c>
      <c r="N12" s="19">
        <f>IF(M12&gt;=HLOOKUP($D12,DataOdafimBenifrad!$1:$30,(((N$2)-1)*2)+8,FALSE),HLOOKUP($D12,DataOdafimBenifrad!$1:$30,(((N$2)-1)*2)+7,FALSE),0)</f>
        <v>0</v>
      </c>
      <c r="O12" s="20">
        <f t="shared" si="34"/>
        <v>8</v>
      </c>
      <c r="P12" s="18">
        <f t="shared" si="35"/>
        <v>2309.7777777777778</v>
      </c>
      <c r="Q12" s="22">
        <f>IF(P12&gt;=HLOOKUP($D12,DataOdafimBenifrad!$1:$30,(((Q$2)-1)*2)+8,FALSE),HLOOKUP($D12,DataOdafimBenifrad!$1:$30,(((Q$2)-1)*2)+7,FALSE),0)</f>
        <v>0</v>
      </c>
      <c r="R12" s="23">
        <f t="shared" si="36"/>
        <v>8</v>
      </c>
      <c r="S12" s="18">
        <f t="shared" si="37"/>
        <v>2309.7777777777778</v>
      </c>
      <c r="T12" s="19">
        <f>IF(S12&gt;=HLOOKUP($D12,DataOdafimBenifrad!$1:$30,(((T$2)-1)*2)+8,FALSE),HLOOKUP($D12,DataOdafimBenifrad!$1:$30,(((T$2)-1)*2)+7,FALSE),0)</f>
        <v>0</v>
      </c>
      <c r="U12" s="20">
        <f t="shared" si="38"/>
        <v>8</v>
      </c>
      <c r="V12" s="18">
        <f t="shared" si="39"/>
        <v>2309.7777777777778</v>
      </c>
      <c r="W12" s="22">
        <f>IF(V12&gt;=HLOOKUP($D12,DataOdafimBenifrad!$1:$30,(((W$2)-1)*2)+8,FALSE),HLOOKUP($D12,DataOdafimBenifrad!$1:$30,(((W$2)-1)*2)+7,FALSE),0)</f>
        <v>0</v>
      </c>
      <c r="X12" s="23">
        <f t="shared" si="40"/>
        <v>8</v>
      </c>
      <c r="Y12" s="18">
        <f t="shared" si="41"/>
        <v>2309.7777777777778</v>
      </c>
      <c r="Z12" s="19">
        <f>IF(Y12&gt;=HLOOKUP($D12,DataOdafimBenifrad!$1:$30,(((Z$2)-1)*2)+8,FALSE),HLOOKUP($D12,DataOdafimBenifrad!$1:$30,(((Z$2)-1)*2)+7,FALSE),0)</f>
        <v>0</v>
      </c>
      <c r="AA12" s="20">
        <f t="shared" si="42"/>
        <v>8</v>
      </c>
      <c r="AB12" s="18">
        <f t="shared" si="43"/>
        <v>2309.7777777777778</v>
      </c>
      <c r="AC12" s="22">
        <f>IF(AB12&gt;=HLOOKUP($D12,DataOdafimBenifrad!$1:$30,(((AC$2)-1)*2)+8,FALSE),HLOOKUP($D12,DataOdafimBenifrad!$1:$30,(((AC$2)-1)*2)+7,FALSE),0)</f>
        <v>0</v>
      </c>
      <c r="AD12" s="23">
        <f t="shared" si="44"/>
        <v>8</v>
      </c>
      <c r="AE12" s="18">
        <f t="shared" si="45"/>
        <v>2309.7777777777778</v>
      </c>
      <c r="AF12" s="19">
        <f>IF(AE12&gt;=HLOOKUP($D12,DataOdafimBenifrad!$1:$30,(((AF$2)-1)*2)+8,FALSE),HLOOKUP($D12,DataOdafimBenifrad!$1:$30,(((AF$2)-1)*2)+7,FALSE),0)</f>
        <v>0</v>
      </c>
      <c r="AG12" s="20">
        <f t="shared" si="46"/>
        <v>8</v>
      </c>
      <c r="AH12" s="18">
        <f t="shared" si="47"/>
        <v>2309.7777777777778</v>
      </c>
      <c r="AI12" s="22">
        <f>IF(AH12&gt;=HLOOKUP($D12,DataOdafimBenifrad!$1:$30,(((AI$2)-1)*2)+8,FALSE),HLOOKUP($D12,DataOdafimBenifrad!$1:$30,(((AI$2)-1)*2)+7,FALSE),0)</f>
        <v>0</v>
      </c>
      <c r="AJ12" s="23">
        <f t="shared" si="48"/>
        <v>8</v>
      </c>
      <c r="AK12" s="18">
        <f t="shared" si="49"/>
        <v>2309.7777777777778</v>
      </c>
      <c r="AL12" s="19">
        <f>IF(AK12&gt;=HLOOKUP($D12,DataOdafimBenifrad!$1:$30,(((AL$2)-1)*2)+8,FALSE),HLOOKUP($D12,DataOdafimBenifrad!$1:$30,(((AL$2)-1)*2)+7,FALSE),0)</f>
        <v>0</v>
      </c>
      <c r="AM12" s="20">
        <f t="shared" si="50"/>
        <v>8</v>
      </c>
      <c r="AN12" s="11">
        <f t="shared" si="51"/>
        <v>1</v>
      </c>
      <c r="AO12" s="12">
        <f t="shared" si="52"/>
        <v>8</v>
      </c>
      <c r="AP12" s="131"/>
      <c r="AQ12" s="131"/>
      <c r="AR12" s="131"/>
      <c r="AS12" s="131"/>
      <c r="AT12" s="131"/>
      <c r="AU12" s="131"/>
      <c r="AV12" s="131"/>
      <c r="AW12" s="131"/>
      <c r="AX12" s="131"/>
    </row>
    <row r="13" spans="1:50" s="97" customFormat="1" ht="12.6" customHeight="1" thickBot="1" x14ac:dyDescent="0.25">
      <c r="A13" s="14">
        <v>10</v>
      </c>
      <c r="B13" s="15" t="str">
        <f>VLOOKUP($A13,Data!A:G,3,FALSE)</f>
        <v>ודעם</v>
      </c>
      <c r="C13" s="15" t="str">
        <f>VLOOKUP($A13,Data!A:H,5,FALSE)</f>
        <v>ערבים</v>
      </c>
      <c r="D13" s="67">
        <f>VLOOKUP($A13,Data!A:H,2,FALSE)</f>
        <v>6</v>
      </c>
      <c r="E13" s="16">
        <f>IF(F13&gt;0,VLOOKUP($A13,Data!A:H,7,FALSE),0)</f>
        <v>0</v>
      </c>
      <c r="F13" s="16">
        <f>VLOOKUP($A13,Data!A:X,9,FALSE)</f>
        <v>0</v>
      </c>
      <c r="G13" s="18">
        <f t="shared" si="29"/>
        <v>0</v>
      </c>
      <c r="H13" s="19">
        <f>IF(G13&gt;=HLOOKUP($D13,DataOdafimBenifrad!$1:$30,(((H$2)-1)*2)+8,FALSE),HLOOKUP($D13,DataOdafimBenifrad!$1:$30,(((H$2)-1)*2)+7,FALSE),0)</f>
        <v>0</v>
      </c>
      <c r="I13" s="20">
        <f t="shared" si="30"/>
        <v>0</v>
      </c>
      <c r="J13" s="18">
        <f t="shared" si="31"/>
        <v>0</v>
      </c>
      <c r="K13" s="22">
        <f>IF(J13&gt;=HLOOKUP($D13,DataOdafimBenifrad!$1:$30,(((K$2)-1)*2)+8,FALSE),HLOOKUP($D13,DataOdafimBenifrad!$1:$30,(((K$2)-1)*2)+7,FALSE),0)</f>
        <v>0</v>
      </c>
      <c r="L13" s="23">
        <f t="shared" si="32"/>
        <v>0</v>
      </c>
      <c r="M13" s="18">
        <f t="shared" si="33"/>
        <v>0</v>
      </c>
      <c r="N13" s="19">
        <f>IF(M13&gt;=HLOOKUP($D13,DataOdafimBenifrad!$1:$30,(((N$2)-1)*2)+8,FALSE),HLOOKUP($D13,DataOdafimBenifrad!$1:$30,(((N$2)-1)*2)+7,FALSE),0)</f>
        <v>0</v>
      </c>
      <c r="O13" s="20">
        <f t="shared" si="34"/>
        <v>0</v>
      </c>
      <c r="P13" s="18">
        <f t="shared" si="35"/>
        <v>0</v>
      </c>
      <c r="Q13" s="22">
        <f>IF(P13&gt;=HLOOKUP($D13,DataOdafimBenifrad!$1:$30,(((Q$2)-1)*2)+8,FALSE),HLOOKUP($D13,DataOdafimBenifrad!$1:$30,(((Q$2)-1)*2)+7,FALSE),0)</f>
        <v>0</v>
      </c>
      <c r="R13" s="23">
        <f t="shared" si="36"/>
        <v>0</v>
      </c>
      <c r="S13" s="18">
        <f t="shared" si="37"/>
        <v>0</v>
      </c>
      <c r="T13" s="19">
        <f>IF(S13&gt;=HLOOKUP($D13,DataOdafimBenifrad!$1:$30,(((T$2)-1)*2)+8,FALSE),HLOOKUP($D13,DataOdafimBenifrad!$1:$30,(((T$2)-1)*2)+7,FALSE),0)</f>
        <v>0</v>
      </c>
      <c r="U13" s="20">
        <f t="shared" si="38"/>
        <v>0</v>
      </c>
      <c r="V13" s="18">
        <f t="shared" si="39"/>
        <v>0</v>
      </c>
      <c r="W13" s="22">
        <f>IF(V13&gt;=HLOOKUP($D13,DataOdafimBenifrad!$1:$30,(((W$2)-1)*2)+8,FALSE),HLOOKUP($D13,DataOdafimBenifrad!$1:$30,(((W$2)-1)*2)+7,FALSE),0)</f>
        <v>0</v>
      </c>
      <c r="X13" s="23">
        <f t="shared" si="40"/>
        <v>0</v>
      </c>
      <c r="Y13" s="18">
        <f t="shared" si="41"/>
        <v>0</v>
      </c>
      <c r="Z13" s="19">
        <f>IF(Y13&gt;=HLOOKUP($D13,DataOdafimBenifrad!$1:$30,(((Z$2)-1)*2)+8,FALSE),HLOOKUP($D13,DataOdafimBenifrad!$1:$30,(((Z$2)-1)*2)+7,FALSE),0)</f>
        <v>0</v>
      </c>
      <c r="AA13" s="20">
        <f t="shared" si="42"/>
        <v>0</v>
      </c>
      <c r="AB13" s="18">
        <f t="shared" si="43"/>
        <v>0</v>
      </c>
      <c r="AC13" s="22">
        <f>IF(AB13&gt;=HLOOKUP($D13,DataOdafimBenifrad!$1:$30,(((AC$2)-1)*2)+8,FALSE),HLOOKUP($D13,DataOdafimBenifrad!$1:$30,(((AC$2)-1)*2)+7,FALSE),0)</f>
        <v>0</v>
      </c>
      <c r="AD13" s="23">
        <f t="shared" si="44"/>
        <v>0</v>
      </c>
      <c r="AE13" s="18">
        <f t="shared" si="45"/>
        <v>0</v>
      </c>
      <c r="AF13" s="19">
        <f>IF(AE13&gt;=HLOOKUP($D13,DataOdafimBenifrad!$1:$30,(((AF$2)-1)*2)+8,FALSE),HLOOKUP($D13,DataOdafimBenifrad!$1:$30,(((AF$2)-1)*2)+7,FALSE),0)</f>
        <v>0</v>
      </c>
      <c r="AG13" s="20">
        <f t="shared" si="46"/>
        <v>0</v>
      </c>
      <c r="AH13" s="18">
        <f t="shared" si="47"/>
        <v>0</v>
      </c>
      <c r="AI13" s="22">
        <f>IF(AH13&gt;=HLOOKUP($D13,DataOdafimBenifrad!$1:$30,(((AI$2)-1)*2)+8,FALSE),HLOOKUP($D13,DataOdafimBenifrad!$1:$30,(((AI$2)-1)*2)+7,FALSE),0)</f>
        <v>0</v>
      </c>
      <c r="AJ13" s="23">
        <f t="shared" si="48"/>
        <v>0</v>
      </c>
      <c r="AK13" s="18">
        <f t="shared" si="49"/>
        <v>0</v>
      </c>
      <c r="AL13" s="19">
        <f>IF(AK13&gt;=HLOOKUP($D13,DataOdafimBenifrad!$1:$30,(((AL$2)-1)*2)+8,FALSE),HLOOKUP($D13,DataOdafimBenifrad!$1:$30,(((AL$2)-1)*2)+7,FALSE),0)</f>
        <v>0</v>
      </c>
      <c r="AM13" s="20">
        <f t="shared" si="50"/>
        <v>0</v>
      </c>
      <c r="AN13" s="11">
        <f t="shared" si="51"/>
        <v>0</v>
      </c>
      <c r="AO13" s="12">
        <f t="shared" si="52"/>
        <v>0</v>
      </c>
      <c r="AP13" s="131"/>
      <c r="AQ13" s="131"/>
      <c r="AR13" s="131"/>
      <c r="AS13" s="131"/>
      <c r="AT13" s="131"/>
      <c r="AU13" s="131"/>
      <c r="AV13" s="131"/>
      <c r="AW13" s="131"/>
      <c r="AX13" s="131"/>
    </row>
    <row r="14" spans="1:50" s="97" customFormat="1" ht="12.6" customHeight="1" thickBot="1" x14ac:dyDescent="0.25">
      <c r="A14" s="14">
        <v>11</v>
      </c>
      <c r="B14" s="15" t="str">
        <f>VLOOKUP($A14,Data!A:G,3,FALSE)</f>
        <v>זץ</v>
      </c>
      <c r="C14" s="15" t="str">
        <f>VLOOKUP($A14,Data!A:H,5,FALSE)</f>
        <v>צומת</v>
      </c>
      <c r="D14" s="67">
        <f>VLOOKUP($A14,Data!A:H,2,FALSE)</f>
        <v>11</v>
      </c>
      <c r="E14" s="16">
        <f>IF(F14&gt;0,VLOOKUP($A14,Data!A:H,7,FALSE),0)</f>
        <v>0</v>
      </c>
      <c r="F14" s="16">
        <f>VLOOKUP($A14,Data!A:X,9,FALSE)</f>
        <v>0</v>
      </c>
      <c r="G14" s="18">
        <f t="shared" si="29"/>
        <v>0</v>
      </c>
      <c r="H14" s="19">
        <f>IF(G14&gt;=HLOOKUP($D14,DataOdafimBenifrad!$1:$30,(((H$2)-1)*2)+8,FALSE),HLOOKUP($D14,DataOdafimBenifrad!$1:$30,(((H$2)-1)*2)+7,FALSE),0)</f>
        <v>0</v>
      </c>
      <c r="I14" s="20">
        <f t="shared" si="30"/>
        <v>0</v>
      </c>
      <c r="J14" s="18">
        <f t="shared" si="31"/>
        <v>0</v>
      </c>
      <c r="K14" s="22">
        <f>IF(J14&gt;=HLOOKUP($D14,DataOdafimBenifrad!$1:$30,(((K$2)-1)*2)+8,FALSE),HLOOKUP($D14,DataOdafimBenifrad!$1:$30,(((K$2)-1)*2)+7,FALSE),0)</f>
        <v>0</v>
      </c>
      <c r="L14" s="23">
        <f t="shared" si="32"/>
        <v>0</v>
      </c>
      <c r="M14" s="18">
        <f t="shared" si="33"/>
        <v>0</v>
      </c>
      <c r="N14" s="19">
        <f>IF(M14&gt;=HLOOKUP($D14,DataOdafimBenifrad!$1:$30,(((N$2)-1)*2)+8,FALSE),HLOOKUP($D14,DataOdafimBenifrad!$1:$30,(((N$2)-1)*2)+7,FALSE),0)</f>
        <v>0</v>
      </c>
      <c r="O14" s="20">
        <f t="shared" si="34"/>
        <v>0</v>
      </c>
      <c r="P14" s="18">
        <f t="shared" si="35"/>
        <v>0</v>
      </c>
      <c r="Q14" s="22">
        <f>IF(P14&gt;=HLOOKUP($D14,DataOdafimBenifrad!$1:$30,(((Q$2)-1)*2)+8,FALSE),HLOOKUP($D14,DataOdafimBenifrad!$1:$30,(((Q$2)-1)*2)+7,FALSE),0)</f>
        <v>0</v>
      </c>
      <c r="R14" s="23">
        <f t="shared" si="36"/>
        <v>0</v>
      </c>
      <c r="S14" s="18">
        <f t="shared" si="37"/>
        <v>0</v>
      </c>
      <c r="T14" s="19">
        <f>IF(S14&gt;=HLOOKUP($D14,DataOdafimBenifrad!$1:$30,(((T$2)-1)*2)+8,FALSE),HLOOKUP($D14,DataOdafimBenifrad!$1:$30,(((T$2)-1)*2)+7,FALSE),0)</f>
        <v>0</v>
      </c>
      <c r="U14" s="20">
        <f t="shared" si="38"/>
        <v>0</v>
      </c>
      <c r="V14" s="18">
        <f t="shared" si="39"/>
        <v>0</v>
      </c>
      <c r="W14" s="22">
        <f>IF(V14&gt;=HLOOKUP($D14,DataOdafimBenifrad!$1:$30,(((W$2)-1)*2)+8,FALSE),HLOOKUP($D14,DataOdafimBenifrad!$1:$30,(((W$2)-1)*2)+7,FALSE),0)</f>
        <v>0</v>
      </c>
      <c r="X14" s="23">
        <f t="shared" si="40"/>
        <v>0</v>
      </c>
      <c r="Y14" s="18">
        <f t="shared" si="41"/>
        <v>0</v>
      </c>
      <c r="Z14" s="19">
        <f>IF(Y14&gt;=HLOOKUP($D14,DataOdafimBenifrad!$1:$30,(((Z$2)-1)*2)+8,FALSE),HLOOKUP($D14,DataOdafimBenifrad!$1:$30,(((Z$2)-1)*2)+7,FALSE),0)</f>
        <v>0</v>
      </c>
      <c r="AA14" s="20">
        <f t="shared" si="42"/>
        <v>0</v>
      </c>
      <c r="AB14" s="18">
        <f t="shared" si="43"/>
        <v>0</v>
      </c>
      <c r="AC14" s="22">
        <f>IF(AB14&gt;=HLOOKUP($D14,DataOdafimBenifrad!$1:$30,(((AC$2)-1)*2)+8,FALSE),HLOOKUP($D14,DataOdafimBenifrad!$1:$30,(((AC$2)-1)*2)+7,FALSE),0)</f>
        <v>0</v>
      </c>
      <c r="AD14" s="23">
        <f t="shared" si="44"/>
        <v>0</v>
      </c>
      <c r="AE14" s="18">
        <f t="shared" si="45"/>
        <v>0</v>
      </c>
      <c r="AF14" s="19">
        <f>IF(AE14&gt;=HLOOKUP($D14,DataOdafimBenifrad!$1:$30,(((AF$2)-1)*2)+8,FALSE),HLOOKUP($D14,DataOdafimBenifrad!$1:$30,(((AF$2)-1)*2)+7,FALSE),0)</f>
        <v>0</v>
      </c>
      <c r="AG14" s="20">
        <f t="shared" si="46"/>
        <v>0</v>
      </c>
      <c r="AH14" s="18">
        <f t="shared" si="47"/>
        <v>0</v>
      </c>
      <c r="AI14" s="22">
        <f>IF(AH14&gt;=HLOOKUP($D14,DataOdafimBenifrad!$1:$30,(((AI$2)-1)*2)+8,FALSE),HLOOKUP($D14,DataOdafimBenifrad!$1:$30,(((AI$2)-1)*2)+7,FALSE),0)</f>
        <v>0</v>
      </c>
      <c r="AJ14" s="23">
        <f t="shared" si="48"/>
        <v>0</v>
      </c>
      <c r="AK14" s="18">
        <f t="shared" si="49"/>
        <v>0</v>
      </c>
      <c r="AL14" s="19">
        <f>IF(AK14&gt;=HLOOKUP($D14,DataOdafimBenifrad!$1:$30,(((AL$2)-1)*2)+8,FALSE),HLOOKUP($D14,DataOdafimBenifrad!$1:$30,(((AL$2)-1)*2)+7,FALSE),0)</f>
        <v>0</v>
      </c>
      <c r="AM14" s="20">
        <f t="shared" si="50"/>
        <v>0</v>
      </c>
      <c r="AN14" s="11">
        <f t="shared" si="51"/>
        <v>0</v>
      </c>
      <c r="AO14" s="12">
        <f t="shared" si="52"/>
        <v>0</v>
      </c>
      <c r="AP14" s="131"/>
      <c r="AQ14" s="131"/>
      <c r="AR14" s="131"/>
      <c r="AS14" s="131"/>
      <c r="AT14" s="131"/>
      <c r="AU14" s="131"/>
      <c r="AV14" s="131"/>
      <c r="AW14" s="131"/>
      <c r="AX14" s="131"/>
    </row>
    <row r="15" spans="1:50" s="97" customFormat="1" ht="12.6" customHeight="1" thickBot="1" x14ac:dyDescent="0.25">
      <c r="A15" s="14">
        <v>12</v>
      </c>
      <c r="B15" s="15" t="str">
        <f>VLOOKUP($A15,Data!A:G,3,FALSE)</f>
        <v>רק</v>
      </c>
      <c r="C15" s="15" t="str">
        <f>VLOOKUP($A15,Data!A:H,5,FALSE)</f>
        <v>קובי</v>
      </c>
      <c r="D15" s="67">
        <f>VLOOKUP($A15,Data!A:H,2,FALSE)</f>
        <v>12</v>
      </c>
      <c r="E15" s="16">
        <f>IF(F15&gt;0,VLOOKUP($A15,Data!A:H,7,FALSE),0)</f>
        <v>0</v>
      </c>
      <c r="F15" s="16">
        <f>VLOOKUP($A15,Data!A:X,9,FALSE)</f>
        <v>0</v>
      </c>
      <c r="G15" s="18">
        <f t="shared" si="29"/>
        <v>0</v>
      </c>
      <c r="H15" s="19">
        <f>IF(G15&gt;=HLOOKUP($D15,DataOdafimBenifrad!$1:$30,(((H$2)-1)*2)+8,FALSE),HLOOKUP($D15,DataOdafimBenifrad!$1:$30,(((H$2)-1)*2)+7,FALSE),0)</f>
        <v>0</v>
      </c>
      <c r="I15" s="20">
        <f t="shared" si="30"/>
        <v>0</v>
      </c>
      <c r="J15" s="18">
        <f t="shared" si="31"/>
        <v>0</v>
      </c>
      <c r="K15" s="22">
        <f>IF(J15&gt;=HLOOKUP($D15,DataOdafimBenifrad!$1:$30,(((K$2)-1)*2)+8,FALSE),HLOOKUP($D15,DataOdafimBenifrad!$1:$30,(((K$2)-1)*2)+7,FALSE),0)</f>
        <v>0</v>
      </c>
      <c r="L15" s="23">
        <f t="shared" si="32"/>
        <v>0</v>
      </c>
      <c r="M15" s="18">
        <f t="shared" si="33"/>
        <v>0</v>
      </c>
      <c r="N15" s="19">
        <f>IF(M15&gt;=HLOOKUP($D15,DataOdafimBenifrad!$1:$30,(((N$2)-1)*2)+8,FALSE),HLOOKUP($D15,DataOdafimBenifrad!$1:$30,(((N$2)-1)*2)+7,FALSE),0)</f>
        <v>0</v>
      </c>
      <c r="O15" s="20">
        <f t="shared" si="34"/>
        <v>0</v>
      </c>
      <c r="P15" s="18">
        <f t="shared" si="35"/>
        <v>0</v>
      </c>
      <c r="Q15" s="22">
        <f>IF(P15&gt;=HLOOKUP($D15,DataOdafimBenifrad!$1:$30,(((Q$2)-1)*2)+8,FALSE),HLOOKUP($D15,DataOdafimBenifrad!$1:$30,(((Q$2)-1)*2)+7,FALSE),0)</f>
        <v>0</v>
      </c>
      <c r="R15" s="23">
        <f t="shared" si="36"/>
        <v>0</v>
      </c>
      <c r="S15" s="18">
        <f t="shared" si="37"/>
        <v>0</v>
      </c>
      <c r="T15" s="19">
        <f>IF(S15&gt;=HLOOKUP($D15,DataOdafimBenifrad!$1:$30,(((T$2)-1)*2)+8,FALSE),HLOOKUP($D15,DataOdafimBenifrad!$1:$30,(((T$2)-1)*2)+7,FALSE),0)</f>
        <v>0</v>
      </c>
      <c r="U15" s="20">
        <f t="shared" si="38"/>
        <v>0</v>
      </c>
      <c r="V15" s="18">
        <f t="shared" si="39"/>
        <v>0</v>
      </c>
      <c r="W15" s="22">
        <f>IF(V15&gt;=HLOOKUP($D15,DataOdafimBenifrad!$1:$30,(((W$2)-1)*2)+8,FALSE),HLOOKUP($D15,DataOdafimBenifrad!$1:$30,(((W$2)-1)*2)+7,FALSE),0)</f>
        <v>0</v>
      </c>
      <c r="X15" s="23">
        <f t="shared" si="40"/>
        <v>0</v>
      </c>
      <c r="Y15" s="18">
        <f t="shared" si="41"/>
        <v>0</v>
      </c>
      <c r="Z15" s="19">
        <f>IF(Y15&gt;=HLOOKUP($D15,DataOdafimBenifrad!$1:$30,(((Z$2)-1)*2)+8,FALSE),HLOOKUP($D15,DataOdafimBenifrad!$1:$30,(((Z$2)-1)*2)+7,FALSE),0)</f>
        <v>0</v>
      </c>
      <c r="AA15" s="20">
        <f t="shared" si="42"/>
        <v>0</v>
      </c>
      <c r="AB15" s="18">
        <f t="shared" si="43"/>
        <v>0</v>
      </c>
      <c r="AC15" s="22">
        <f>IF(AB15&gt;=HLOOKUP($D15,DataOdafimBenifrad!$1:$30,(((AC$2)-1)*2)+8,FALSE),HLOOKUP($D15,DataOdafimBenifrad!$1:$30,(((AC$2)-1)*2)+7,FALSE),0)</f>
        <v>0</v>
      </c>
      <c r="AD15" s="23">
        <f t="shared" si="44"/>
        <v>0</v>
      </c>
      <c r="AE15" s="18">
        <f t="shared" si="45"/>
        <v>0</v>
      </c>
      <c r="AF15" s="19">
        <f>IF(AE15&gt;=HLOOKUP($D15,DataOdafimBenifrad!$1:$30,(((AF$2)-1)*2)+8,FALSE),HLOOKUP($D15,DataOdafimBenifrad!$1:$30,(((AF$2)-1)*2)+7,FALSE),0)</f>
        <v>0</v>
      </c>
      <c r="AG15" s="20">
        <f t="shared" si="46"/>
        <v>0</v>
      </c>
      <c r="AH15" s="18">
        <f t="shared" si="47"/>
        <v>0</v>
      </c>
      <c r="AI15" s="22">
        <f>IF(AH15&gt;=HLOOKUP($D15,DataOdafimBenifrad!$1:$30,(((AI$2)-1)*2)+8,FALSE),HLOOKUP($D15,DataOdafimBenifrad!$1:$30,(((AI$2)-1)*2)+7,FALSE),0)</f>
        <v>0</v>
      </c>
      <c r="AJ15" s="23">
        <f t="shared" si="48"/>
        <v>0</v>
      </c>
      <c r="AK15" s="18">
        <f t="shared" si="49"/>
        <v>0</v>
      </c>
      <c r="AL15" s="19">
        <f>IF(AK15&gt;=HLOOKUP($D15,DataOdafimBenifrad!$1:$30,(((AL$2)-1)*2)+8,FALSE),HLOOKUP($D15,DataOdafimBenifrad!$1:$30,(((AL$2)-1)*2)+7,FALSE),0)</f>
        <v>0</v>
      </c>
      <c r="AM15" s="20">
        <f t="shared" si="50"/>
        <v>0</v>
      </c>
      <c r="AN15" s="11">
        <f t="shared" si="51"/>
        <v>0</v>
      </c>
      <c r="AO15" s="12">
        <f t="shared" si="52"/>
        <v>0</v>
      </c>
      <c r="AP15" s="131"/>
      <c r="AQ15" s="131"/>
      <c r="AR15" s="131"/>
      <c r="AS15" s="131"/>
      <c r="AT15" s="131"/>
      <c r="AU15" s="131"/>
      <c r="AV15" s="131"/>
      <c r="AW15" s="131"/>
      <c r="AX15" s="131"/>
    </row>
    <row r="16" spans="1:50" s="97" customFormat="1" ht="12.6" customHeight="1" thickBot="1" x14ac:dyDescent="0.25">
      <c r="A16" s="14">
        <v>13</v>
      </c>
      <c r="B16" s="15" t="str">
        <f>VLOOKUP($A16,Data!A:G,3,FALSE)</f>
        <v>יז</v>
      </c>
      <c r="C16" s="15" t="str">
        <f>VLOOKUP($A16,Data!A:H,5,FALSE)</f>
        <v>א.לבן</v>
      </c>
      <c r="D16" s="67">
        <f>VLOOKUP($A16,Data!A:H,2,FALSE)</f>
        <v>13</v>
      </c>
      <c r="E16" s="16">
        <f>IF(F16&gt;0,VLOOKUP($A16,Data!A:H,7,FALSE),0)</f>
        <v>0</v>
      </c>
      <c r="F16" s="16">
        <f>VLOOKUP($A16,Data!A:X,9,FALSE)</f>
        <v>0</v>
      </c>
      <c r="G16" s="18">
        <f t="shared" si="29"/>
        <v>0</v>
      </c>
      <c r="H16" s="19">
        <f>IF(G16&gt;=HLOOKUP($D16,DataOdafimBenifrad!$1:$30,(((H$2)-1)*2)+8,FALSE),HLOOKUP($D16,DataOdafimBenifrad!$1:$30,(((H$2)-1)*2)+7,FALSE),0)</f>
        <v>0</v>
      </c>
      <c r="I16" s="20">
        <f t="shared" si="30"/>
        <v>0</v>
      </c>
      <c r="J16" s="18">
        <f t="shared" si="31"/>
        <v>0</v>
      </c>
      <c r="K16" s="22">
        <f>IF(J16&gt;=HLOOKUP($D16,DataOdafimBenifrad!$1:$30,(((K$2)-1)*2)+8,FALSE),HLOOKUP($D16,DataOdafimBenifrad!$1:$30,(((K$2)-1)*2)+7,FALSE),0)</f>
        <v>0</v>
      </c>
      <c r="L16" s="23">
        <f t="shared" si="32"/>
        <v>0</v>
      </c>
      <c r="M16" s="18">
        <f t="shared" si="33"/>
        <v>0</v>
      </c>
      <c r="N16" s="19">
        <f>IF(M16&gt;=HLOOKUP($D16,DataOdafimBenifrad!$1:$30,(((N$2)-1)*2)+8,FALSE),HLOOKUP($D16,DataOdafimBenifrad!$1:$30,(((N$2)-1)*2)+7,FALSE),0)</f>
        <v>0</v>
      </c>
      <c r="O16" s="20">
        <f t="shared" si="34"/>
        <v>0</v>
      </c>
      <c r="P16" s="18">
        <f t="shared" si="35"/>
        <v>0</v>
      </c>
      <c r="Q16" s="22">
        <f>IF(P16&gt;=HLOOKUP($D16,DataOdafimBenifrad!$1:$30,(((Q$2)-1)*2)+8,FALSE),HLOOKUP($D16,DataOdafimBenifrad!$1:$30,(((Q$2)-1)*2)+7,FALSE),0)</f>
        <v>0</v>
      </c>
      <c r="R16" s="23">
        <f t="shared" si="36"/>
        <v>0</v>
      </c>
      <c r="S16" s="18">
        <f t="shared" si="37"/>
        <v>0</v>
      </c>
      <c r="T16" s="19">
        <f>IF(S16&gt;=HLOOKUP($D16,DataOdafimBenifrad!$1:$30,(((T$2)-1)*2)+8,FALSE),HLOOKUP($D16,DataOdafimBenifrad!$1:$30,(((T$2)-1)*2)+7,FALSE),0)</f>
        <v>0</v>
      </c>
      <c r="U16" s="20">
        <f t="shared" si="38"/>
        <v>0</v>
      </c>
      <c r="V16" s="18">
        <f t="shared" si="39"/>
        <v>0</v>
      </c>
      <c r="W16" s="22">
        <f>IF(V16&gt;=HLOOKUP($D16,DataOdafimBenifrad!$1:$30,(((W$2)-1)*2)+8,FALSE),HLOOKUP($D16,DataOdafimBenifrad!$1:$30,(((W$2)-1)*2)+7,FALSE),0)</f>
        <v>0</v>
      </c>
      <c r="X16" s="23">
        <f t="shared" si="40"/>
        <v>0</v>
      </c>
      <c r="Y16" s="18">
        <f t="shared" si="41"/>
        <v>0</v>
      </c>
      <c r="Z16" s="19">
        <f>IF(Y16&gt;=HLOOKUP($D16,DataOdafimBenifrad!$1:$30,(((Z$2)-1)*2)+8,FALSE),HLOOKUP($D16,DataOdafimBenifrad!$1:$30,(((Z$2)-1)*2)+7,FALSE),0)</f>
        <v>0</v>
      </c>
      <c r="AA16" s="20">
        <f t="shared" si="42"/>
        <v>0</v>
      </c>
      <c r="AB16" s="18">
        <f t="shared" si="43"/>
        <v>0</v>
      </c>
      <c r="AC16" s="22">
        <f>IF(AB16&gt;=HLOOKUP($D16,DataOdafimBenifrad!$1:$30,(((AC$2)-1)*2)+8,FALSE),HLOOKUP($D16,DataOdafimBenifrad!$1:$30,(((AC$2)-1)*2)+7,FALSE),0)</f>
        <v>0</v>
      </c>
      <c r="AD16" s="23">
        <f t="shared" si="44"/>
        <v>0</v>
      </c>
      <c r="AE16" s="18">
        <f t="shared" si="45"/>
        <v>0</v>
      </c>
      <c r="AF16" s="19">
        <f>IF(AE16&gt;=HLOOKUP($D16,DataOdafimBenifrad!$1:$30,(((AF$2)-1)*2)+8,FALSE),HLOOKUP($D16,DataOdafimBenifrad!$1:$30,(((AF$2)-1)*2)+7,FALSE),0)</f>
        <v>0</v>
      </c>
      <c r="AG16" s="20">
        <f t="shared" si="46"/>
        <v>0</v>
      </c>
      <c r="AH16" s="18">
        <f t="shared" si="47"/>
        <v>0</v>
      </c>
      <c r="AI16" s="22">
        <f>IF(AH16&gt;=HLOOKUP($D16,DataOdafimBenifrad!$1:$30,(((AI$2)-1)*2)+8,FALSE),HLOOKUP($D16,DataOdafimBenifrad!$1:$30,(((AI$2)-1)*2)+7,FALSE),0)</f>
        <v>0</v>
      </c>
      <c r="AJ16" s="23">
        <f t="shared" si="48"/>
        <v>0</v>
      </c>
      <c r="AK16" s="18">
        <f t="shared" si="49"/>
        <v>0</v>
      </c>
      <c r="AL16" s="19">
        <f>IF(AK16&gt;=HLOOKUP($D16,DataOdafimBenifrad!$1:$30,(((AL$2)-1)*2)+8,FALSE),HLOOKUP($D16,DataOdafimBenifrad!$1:$30,(((AL$2)-1)*2)+7,FALSE),0)</f>
        <v>0</v>
      </c>
      <c r="AM16" s="20">
        <f t="shared" si="50"/>
        <v>0</v>
      </c>
      <c r="AN16" s="11">
        <f t="shared" si="51"/>
        <v>0</v>
      </c>
      <c r="AO16" s="12">
        <f t="shared" si="52"/>
        <v>0</v>
      </c>
      <c r="AP16" s="131"/>
      <c r="AQ16" s="131"/>
      <c r="AR16" s="131"/>
      <c r="AS16" s="131"/>
      <c r="AT16" s="131"/>
      <c r="AU16" s="131"/>
      <c r="AV16" s="131"/>
      <c r="AW16" s="131"/>
      <c r="AX16" s="131"/>
    </row>
    <row r="17" spans="1:50" s="97" customFormat="1" ht="12.6" customHeight="1" thickBot="1" x14ac:dyDescent="0.25">
      <c r="A17" s="14">
        <v>14</v>
      </c>
      <c r="B17" s="15" t="str">
        <f>VLOOKUP($A17,Data!A:G,3,FALSE)</f>
        <v>נ</v>
      </c>
      <c r="C17" s="15" t="str">
        <f>VLOOKUP($A17,Data!A:H,5,FALSE)</f>
        <v>מתקדמת</v>
      </c>
      <c r="D17" s="67">
        <f>VLOOKUP($A17,Data!A:H,2,FALSE)</f>
        <v>14</v>
      </c>
      <c r="E17" s="16">
        <f>IF(F17&gt;0,VLOOKUP($A17,Data!A:H,7,FALSE),0)</f>
        <v>0</v>
      </c>
      <c r="F17" s="16">
        <f>VLOOKUP($A17,Data!A:X,9,FALSE)</f>
        <v>0</v>
      </c>
      <c r="G17" s="18">
        <f t="shared" si="29"/>
        <v>0</v>
      </c>
      <c r="H17" s="19">
        <f>IF(G17&gt;=HLOOKUP($D17,DataOdafimBenifrad!$1:$30,(((H$2)-1)*2)+8,FALSE),HLOOKUP($D17,DataOdafimBenifrad!$1:$30,(((H$2)-1)*2)+7,FALSE),0)</f>
        <v>0</v>
      </c>
      <c r="I17" s="20">
        <f t="shared" si="30"/>
        <v>0</v>
      </c>
      <c r="J17" s="18">
        <f t="shared" si="31"/>
        <v>0</v>
      </c>
      <c r="K17" s="22">
        <f>IF(J17&gt;=HLOOKUP($D17,DataOdafimBenifrad!$1:$30,(((K$2)-1)*2)+8,FALSE),HLOOKUP($D17,DataOdafimBenifrad!$1:$30,(((K$2)-1)*2)+7,FALSE),0)</f>
        <v>0</v>
      </c>
      <c r="L17" s="23">
        <f t="shared" si="32"/>
        <v>0</v>
      </c>
      <c r="M17" s="18">
        <f t="shared" si="33"/>
        <v>0</v>
      </c>
      <c r="N17" s="19">
        <f>IF(M17&gt;=HLOOKUP($D17,DataOdafimBenifrad!$1:$30,(((N$2)-1)*2)+8,FALSE),HLOOKUP($D17,DataOdafimBenifrad!$1:$30,(((N$2)-1)*2)+7,FALSE),0)</f>
        <v>0</v>
      </c>
      <c r="O17" s="20">
        <f t="shared" si="34"/>
        <v>0</v>
      </c>
      <c r="P17" s="18">
        <f t="shared" si="35"/>
        <v>0</v>
      </c>
      <c r="Q17" s="22">
        <f>IF(P17&gt;=HLOOKUP($D17,DataOdafimBenifrad!$1:$30,(((Q$2)-1)*2)+8,FALSE),HLOOKUP($D17,DataOdafimBenifrad!$1:$30,(((Q$2)-1)*2)+7,FALSE),0)</f>
        <v>0</v>
      </c>
      <c r="R17" s="23">
        <f t="shared" si="36"/>
        <v>0</v>
      </c>
      <c r="S17" s="18">
        <f t="shared" si="37"/>
        <v>0</v>
      </c>
      <c r="T17" s="19">
        <f>IF(S17&gt;=HLOOKUP($D17,DataOdafimBenifrad!$1:$30,(((T$2)-1)*2)+8,FALSE),HLOOKUP($D17,DataOdafimBenifrad!$1:$30,(((T$2)-1)*2)+7,FALSE),0)</f>
        <v>0</v>
      </c>
      <c r="U17" s="20">
        <f t="shared" si="38"/>
        <v>0</v>
      </c>
      <c r="V17" s="18">
        <f t="shared" si="39"/>
        <v>0</v>
      </c>
      <c r="W17" s="22">
        <f>IF(V17&gt;=HLOOKUP($D17,DataOdafimBenifrad!$1:$30,(((W$2)-1)*2)+8,FALSE),HLOOKUP($D17,DataOdafimBenifrad!$1:$30,(((W$2)-1)*2)+7,FALSE),0)</f>
        <v>0</v>
      </c>
      <c r="X17" s="23">
        <f t="shared" si="40"/>
        <v>0</v>
      </c>
      <c r="Y17" s="18">
        <f t="shared" si="41"/>
        <v>0</v>
      </c>
      <c r="Z17" s="19">
        <f>IF(Y17&gt;=HLOOKUP($D17,DataOdafimBenifrad!$1:$30,(((Z$2)-1)*2)+8,FALSE),HLOOKUP($D17,DataOdafimBenifrad!$1:$30,(((Z$2)-1)*2)+7,FALSE),0)</f>
        <v>0</v>
      </c>
      <c r="AA17" s="20">
        <f t="shared" si="42"/>
        <v>0</v>
      </c>
      <c r="AB17" s="18">
        <f t="shared" si="43"/>
        <v>0</v>
      </c>
      <c r="AC17" s="22">
        <f>IF(AB17&gt;=HLOOKUP($D17,DataOdafimBenifrad!$1:$30,(((AC$2)-1)*2)+8,FALSE),HLOOKUP($D17,DataOdafimBenifrad!$1:$30,(((AC$2)-1)*2)+7,FALSE),0)</f>
        <v>0</v>
      </c>
      <c r="AD17" s="23">
        <f t="shared" si="44"/>
        <v>0</v>
      </c>
      <c r="AE17" s="18">
        <f t="shared" si="45"/>
        <v>0</v>
      </c>
      <c r="AF17" s="19">
        <f>IF(AE17&gt;=HLOOKUP($D17,DataOdafimBenifrad!$1:$30,(((AF$2)-1)*2)+8,FALSE),HLOOKUP($D17,DataOdafimBenifrad!$1:$30,(((AF$2)-1)*2)+7,FALSE),0)</f>
        <v>0</v>
      </c>
      <c r="AG17" s="20">
        <f t="shared" si="46"/>
        <v>0</v>
      </c>
      <c r="AH17" s="18">
        <f t="shared" si="47"/>
        <v>0</v>
      </c>
      <c r="AI17" s="22">
        <f>IF(AH17&gt;=HLOOKUP($D17,DataOdafimBenifrad!$1:$30,(((AI$2)-1)*2)+8,FALSE),HLOOKUP($D17,DataOdafimBenifrad!$1:$30,(((AI$2)-1)*2)+7,FALSE),0)</f>
        <v>0</v>
      </c>
      <c r="AJ17" s="23">
        <f t="shared" si="48"/>
        <v>0</v>
      </c>
      <c r="AK17" s="18">
        <f t="shared" si="49"/>
        <v>0</v>
      </c>
      <c r="AL17" s="19">
        <f>IF(AK17&gt;=HLOOKUP($D17,DataOdafimBenifrad!$1:$30,(((AL$2)-1)*2)+8,FALSE),HLOOKUP($D17,DataOdafimBenifrad!$1:$30,(((AL$2)-1)*2)+7,FALSE),0)</f>
        <v>0</v>
      </c>
      <c r="AM17" s="20">
        <f t="shared" si="50"/>
        <v>0</v>
      </c>
      <c r="AN17" s="11">
        <f t="shared" si="51"/>
        <v>0</v>
      </c>
      <c r="AO17" s="12">
        <f t="shared" si="52"/>
        <v>0</v>
      </c>
      <c r="AP17" s="131"/>
      <c r="AQ17" s="131"/>
      <c r="AR17" s="131"/>
      <c r="AS17" s="131"/>
      <c r="AT17" s="131"/>
      <c r="AU17" s="131"/>
      <c r="AV17" s="131"/>
      <c r="AW17" s="131"/>
      <c r="AX17" s="131"/>
    </row>
    <row r="18" spans="1:50" s="97" customFormat="1" ht="12.6" customHeight="1" thickBot="1" x14ac:dyDescent="0.25">
      <c r="A18" s="14">
        <v>15</v>
      </c>
      <c r="B18" s="15" t="str">
        <f>VLOOKUP($A18,Data!A:G,3,FALSE)</f>
        <v>ז</v>
      </c>
      <c r="C18" s="15" t="str">
        <f>VLOOKUP($A18,Data!A:H,5,FALSE)</f>
        <v>ע.כלכלית</v>
      </c>
      <c r="D18" s="67">
        <f>VLOOKUP($A18,Data!A:H,2,FALSE)</f>
        <v>15</v>
      </c>
      <c r="E18" s="16">
        <f>IF(F18&gt;0,VLOOKUP($A18,Data!A:H,7,FALSE),0)</f>
        <v>0</v>
      </c>
      <c r="F18" s="16">
        <f>VLOOKUP($A18,Data!A:X,9,FALSE)</f>
        <v>0</v>
      </c>
      <c r="G18" s="18">
        <f t="shared" si="29"/>
        <v>0</v>
      </c>
      <c r="H18" s="19">
        <f>IF(G18&gt;=HLOOKUP($D18,DataOdafimBenifrad!$1:$30,(((H$2)-1)*2)+8,FALSE),HLOOKUP($D18,DataOdafimBenifrad!$1:$30,(((H$2)-1)*2)+7,FALSE),0)</f>
        <v>0</v>
      </c>
      <c r="I18" s="20">
        <f t="shared" si="30"/>
        <v>0</v>
      </c>
      <c r="J18" s="18">
        <f t="shared" si="31"/>
        <v>0</v>
      </c>
      <c r="K18" s="22">
        <f>IF(J18&gt;=HLOOKUP($D18,DataOdafimBenifrad!$1:$30,(((K$2)-1)*2)+8,FALSE),HLOOKUP($D18,DataOdafimBenifrad!$1:$30,(((K$2)-1)*2)+7,FALSE),0)</f>
        <v>0</v>
      </c>
      <c r="L18" s="23">
        <f t="shared" si="32"/>
        <v>0</v>
      </c>
      <c r="M18" s="18">
        <f t="shared" si="33"/>
        <v>0</v>
      </c>
      <c r="N18" s="19">
        <f>IF(M18&gt;=HLOOKUP($D18,DataOdafimBenifrad!$1:$30,(((N$2)-1)*2)+8,FALSE),HLOOKUP($D18,DataOdafimBenifrad!$1:$30,(((N$2)-1)*2)+7,FALSE),0)</f>
        <v>0</v>
      </c>
      <c r="O18" s="20">
        <f t="shared" si="34"/>
        <v>0</v>
      </c>
      <c r="P18" s="18">
        <f t="shared" si="35"/>
        <v>0</v>
      </c>
      <c r="Q18" s="22">
        <f>IF(P18&gt;=HLOOKUP($D18,DataOdafimBenifrad!$1:$30,(((Q$2)-1)*2)+8,FALSE),HLOOKUP($D18,DataOdafimBenifrad!$1:$30,(((Q$2)-1)*2)+7,FALSE),0)</f>
        <v>0</v>
      </c>
      <c r="R18" s="23">
        <f t="shared" si="36"/>
        <v>0</v>
      </c>
      <c r="S18" s="18">
        <f t="shared" si="37"/>
        <v>0</v>
      </c>
      <c r="T18" s="19">
        <f>IF(S18&gt;=HLOOKUP($D18,DataOdafimBenifrad!$1:$30,(((T$2)-1)*2)+8,FALSE),HLOOKUP($D18,DataOdafimBenifrad!$1:$30,(((T$2)-1)*2)+7,FALSE),0)</f>
        <v>0</v>
      </c>
      <c r="U18" s="20">
        <f t="shared" si="38"/>
        <v>0</v>
      </c>
      <c r="V18" s="18">
        <f t="shared" si="39"/>
        <v>0</v>
      </c>
      <c r="W18" s="22">
        <f>IF(V18&gt;=HLOOKUP($D18,DataOdafimBenifrad!$1:$30,(((W$2)-1)*2)+8,FALSE),HLOOKUP($D18,DataOdafimBenifrad!$1:$30,(((W$2)-1)*2)+7,FALSE),0)</f>
        <v>0</v>
      </c>
      <c r="X18" s="23">
        <f t="shared" si="40"/>
        <v>0</v>
      </c>
      <c r="Y18" s="18">
        <f t="shared" si="41"/>
        <v>0</v>
      </c>
      <c r="Z18" s="19">
        <f>IF(Y18&gt;=HLOOKUP($D18,DataOdafimBenifrad!$1:$30,(((Z$2)-1)*2)+8,FALSE),HLOOKUP($D18,DataOdafimBenifrad!$1:$30,(((Z$2)-1)*2)+7,FALSE),0)</f>
        <v>0</v>
      </c>
      <c r="AA18" s="20">
        <f t="shared" si="42"/>
        <v>0</v>
      </c>
      <c r="AB18" s="18">
        <f t="shared" si="43"/>
        <v>0</v>
      </c>
      <c r="AC18" s="22">
        <f>IF(AB18&gt;=HLOOKUP($D18,DataOdafimBenifrad!$1:$30,(((AC$2)-1)*2)+8,FALSE),HLOOKUP($D18,DataOdafimBenifrad!$1:$30,(((AC$2)-1)*2)+7,FALSE),0)</f>
        <v>0</v>
      </c>
      <c r="AD18" s="23">
        <f t="shared" si="44"/>
        <v>0</v>
      </c>
      <c r="AE18" s="18">
        <f t="shared" si="45"/>
        <v>0</v>
      </c>
      <c r="AF18" s="19">
        <f>IF(AE18&gt;=HLOOKUP($D18,DataOdafimBenifrad!$1:$30,(((AF$2)-1)*2)+8,FALSE),HLOOKUP($D18,DataOdafimBenifrad!$1:$30,(((AF$2)-1)*2)+7,FALSE),0)</f>
        <v>0</v>
      </c>
      <c r="AG18" s="20">
        <f t="shared" si="46"/>
        <v>0</v>
      </c>
      <c r="AH18" s="18">
        <f t="shared" si="47"/>
        <v>0</v>
      </c>
      <c r="AI18" s="22">
        <f>IF(AH18&gt;=HLOOKUP($D18,DataOdafimBenifrad!$1:$30,(((AI$2)-1)*2)+8,FALSE),HLOOKUP($D18,DataOdafimBenifrad!$1:$30,(((AI$2)-1)*2)+7,FALSE),0)</f>
        <v>0</v>
      </c>
      <c r="AJ18" s="23">
        <f t="shared" si="48"/>
        <v>0</v>
      </c>
      <c r="AK18" s="18">
        <f t="shared" si="49"/>
        <v>0</v>
      </c>
      <c r="AL18" s="19">
        <f>IF(AK18&gt;=HLOOKUP($D18,DataOdafimBenifrad!$1:$30,(((AL$2)-1)*2)+8,FALSE),HLOOKUP($D18,DataOdafimBenifrad!$1:$30,(((AL$2)-1)*2)+7,FALSE),0)</f>
        <v>0</v>
      </c>
      <c r="AM18" s="20">
        <f t="shared" si="50"/>
        <v>0</v>
      </c>
      <c r="AN18" s="11">
        <f t="shared" si="51"/>
        <v>0</v>
      </c>
      <c r="AO18" s="12">
        <f t="shared" si="52"/>
        <v>0</v>
      </c>
      <c r="AP18" s="131"/>
      <c r="AQ18" s="131"/>
      <c r="AR18" s="131"/>
      <c r="AS18" s="131"/>
      <c r="AT18" s="131"/>
      <c r="AU18" s="131"/>
      <c r="AV18" s="131"/>
      <c r="AW18" s="131"/>
      <c r="AX18" s="131"/>
    </row>
    <row r="19" spans="1:50" s="97" customFormat="1" ht="12.6" customHeight="1" thickBot="1" x14ac:dyDescent="0.25">
      <c r="A19" s="14">
        <v>16</v>
      </c>
      <c r="B19" s="15" t="str">
        <f>VLOOKUP($A19,Data!A:G,3,FALSE)</f>
        <v>צן</v>
      </c>
      <c r="C19" s="15" t="str">
        <f>VLOOKUP($A19,Data!A:H,5,FALSE)</f>
        <v>צפון</v>
      </c>
      <c r="D19" s="67">
        <f>VLOOKUP($A19,Data!A:H,2,FALSE)</f>
        <v>16</v>
      </c>
      <c r="E19" s="16">
        <f>IF(F19&gt;0,VLOOKUP($A19,Data!A:H,7,FALSE),0)</f>
        <v>0</v>
      </c>
      <c r="F19" s="16">
        <f>VLOOKUP($A19,Data!A:X,9,FALSE)</f>
        <v>0</v>
      </c>
      <c r="G19" s="18">
        <f t="shared" si="29"/>
        <v>0</v>
      </c>
      <c r="H19" s="19">
        <f>IF(G19&gt;=HLOOKUP($D19,DataOdafimBenifrad!$1:$30,(((H$2)-1)*2)+8,FALSE),HLOOKUP($D19,DataOdafimBenifrad!$1:$30,(((H$2)-1)*2)+7,FALSE),0)</f>
        <v>0</v>
      </c>
      <c r="I19" s="20">
        <f t="shared" si="30"/>
        <v>0</v>
      </c>
      <c r="J19" s="18">
        <f t="shared" si="31"/>
        <v>0</v>
      </c>
      <c r="K19" s="22">
        <f>IF(J19&gt;=HLOOKUP($D19,DataOdafimBenifrad!$1:$30,(((K$2)-1)*2)+8,FALSE),HLOOKUP($D19,DataOdafimBenifrad!$1:$30,(((K$2)-1)*2)+7,FALSE),0)</f>
        <v>0</v>
      </c>
      <c r="L19" s="23">
        <f t="shared" si="32"/>
        <v>0</v>
      </c>
      <c r="M19" s="18">
        <f t="shared" si="33"/>
        <v>0</v>
      </c>
      <c r="N19" s="19">
        <f>IF(M19&gt;=HLOOKUP($D19,DataOdafimBenifrad!$1:$30,(((N$2)-1)*2)+8,FALSE),HLOOKUP($D19,DataOdafimBenifrad!$1:$30,(((N$2)-1)*2)+7,FALSE),0)</f>
        <v>0</v>
      </c>
      <c r="O19" s="20">
        <f t="shared" si="34"/>
        <v>0</v>
      </c>
      <c r="P19" s="18">
        <f t="shared" si="35"/>
        <v>0</v>
      </c>
      <c r="Q19" s="22">
        <f>IF(P19&gt;=HLOOKUP($D19,DataOdafimBenifrad!$1:$30,(((Q$2)-1)*2)+8,FALSE),HLOOKUP($D19,DataOdafimBenifrad!$1:$30,(((Q$2)-1)*2)+7,FALSE),0)</f>
        <v>0</v>
      </c>
      <c r="R19" s="23">
        <f t="shared" si="36"/>
        <v>0</v>
      </c>
      <c r="S19" s="18">
        <f t="shared" si="37"/>
        <v>0</v>
      </c>
      <c r="T19" s="19">
        <f>IF(S19&gt;=HLOOKUP($D19,DataOdafimBenifrad!$1:$30,(((T$2)-1)*2)+8,FALSE),HLOOKUP($D19,DataOdafimBenifrad!$1:$30,(((T$2)-1)*2)+7,FALSE),0)</f>
        <v>0</v>
      </c>
      <c r="U19" s="20">
        <f t="shared" si="38"/>
        <v>0</v>
      </c>
      <c r="V19" s="18">
        <f t="shared" si="39"/>
        <v>0</v>
      </c>
      <c r="W19" s="22">
        <f>IF(V19&gt;=HLOOKUP($D19,DataOdafimBenifrad!$1:$30,(((W$2)-1)*2)+8,FALSE),HLOOKUP($D19,DataOdafimBenifrad!$1:$30,(((W$2)-1)*2)+7,FALSE),0)</f>
        <v>0</v>
      </c>
      <c r="X19" s="23">
        <f t="shared" si="40"/>
        <v>0</v>
      </c>
      <c r="Y19" s="18">
        <f t="shared" si="41"/>
        <v>0</v>
      </c>
      <c r="Z19" s="19">
        <f>IF(Y19&gt;=HLOOKUP($D19,DataOdafimBenifrad!$1:$30,(((Z$2)-1)*2)+8,FALSE),HLOOKUP($D19,DataOdafimBenifrad!$1:$30,(((Z$2)-1)*2)+7,FALSE),0)</f>
        <v>0</v>
      </c>
      <c r="AA19" s="20">
        <f t="shared" si="42"/>
        <v>0</v>
      </c>
      <c r="AB19" s="18">
        <f t="shared" si="43"/>
        <v>0</v>
      </c>
      <c r="AC19" s="22">
        <f>IF(AB19&gt;=HLOOKUP($D19,DataOdafimBenifrad!$1:$30,(((AC$2)-1)*2)+8,FALSE),HLOOKUP($D19,DataOdafimBenifrad!$1:$30,(((AC$2)-1)*2)+7,FALSE),0)</f>
        <v>0</v>
      </c>
      <c r="AD19" s="23">
        <f t="shared" si="44"/>
        <v>0</v>
      </c>
      <c r="AE19" s="18">
        <f t="shared" si="45"/>
        <v>0</v>
      </c>
      <c r="AF19" s="19">
        <f>IF(AE19&gt;=HLOOKUP($D19,DataOdafimBenifrad!$1:$30,(((AF$2)-1)*2)+8,FALSE),HLOOKUP($D19,DataOdafimBenifrad!$1:$30,(((AF$2)-1)*2)+7,FALSE),0)</f>
        <v>0</v>
      </c>
      <c r="AG19" s="20">
        <f t="shared" si="46"/>
        <v>0</v>
      </c>
      <c r="AH19" s="18">
        <f t="shared" si="47"/>
        <v>0</v>
      </c>
      <c r="AI19" s="22">
        <f>IF(AH19&gt;=HLOOKUP($D19,DataOdafimBenifrad!$1:$30,(((AI$2)-1)*2)+8,FALSE),HLOOKUP($D19,DataOdafimBenifrad!$1:$30,(((AI$2)-1)*2)+7,FALSE),0)</f>
        <v>0</v>
      </c>
      <c r="AJ19" s="23">
        <f t="shared" si="48"/>
        <v>0</v>
      </c>
      <c r="AK19" s="18">
        <f t="shared" si="49"/>
        <v>0</v>
      </c>
      <c r="AL19" s="19">
        <f>IF(AK19&gt;=HLOOKUP($D19,DataOdafimBenifrad!$1:$30,(((AL$2)-1)*2)+8,FALSE),HLOOKUP($D19,DataOdafimBenifrad!$1:$30,(((AL$2)-1)*2)+7,FALSE),0)</f>
        <v>0</v>
      </c>
      <c r="AM19" s="20">
        <f t="shared" si="50"/>
        <v>0</v>
      </c>
      <c r="AN19" s="11">
        <f t="shared" si="51"/>
        <v>0</v>
      </c>
      <c r="AO19" s="12">
        <f t="shared" si="52"/>
        <v>0</v>
      </c>
      <c r="AP19" s="131"/>
      <c r="AQ19" s="131"/>
      <c r="AR19" s="131"/>
      <c r="AS19" s="131"/>
      <c r="AT19" s="131"/>
      <c r="AU19" s="131"/>
      <c r="AV19" s="131"/>
      <c r="AW19" s="131"/>
      <c r="AX19" s="131"/>
    </row>
    <row r="20" spans="1:50" s="97" customFormat="1" ht="12.6" customHeight="1" thickBot="1" x14ac:dyDescent="0.25">
      <c r="A20" s="14">
        <v>17</v>
      </c>
      <c r="B20" s="15" t="str">
        <f>VLOOKUP($A20,Data!A:G,3,FALSE)</f>
        <v>ףז</v>
      </c>
      <c r="C20" s="15" t="str">
        <f>VLOOKUP($A20,Data!A:H,5,FALSE)</f>
        <v>פיראטים</v>
      </c>
      <c r="D20" s="67">
        <f>VLOOKUP($A20,Data!A:H,2,FALSE)</f>
        <v>17</v>
      </c>
      <c r="E20" s="16">
        <f>IF(F20&gt;0,VLOOKUP($A20,Data!A:H,7,FALSE),0)</f>
        <v>0</v>
      </c>
      <c r="F20" s="16">
        <f>VLOOKUP($A20,Data!A:X,9,FALSE)</f>
        <v>0</v>
      </c>
      <c r="G20" s="18">
        <f t="shared" si="29"/>
        <v>0</v>
      </c>
      <c r="H20" s="19">
        <f>IF(G20&gt;=HLOOKUP($D20,DataOdafimBenifrad!$1:$30,(((H$2)-1)*2)+8,FALSE),HLOOKUP($D20,DataOdafimBenifrad!$1:$30,(((H$2)-1)*2)+7,FALSE),0)</f>
        <v>0</v>
      </c>
      <c r="I20" s="20">
        <f t="shared" si="30"/>
        <v>0</v>
      </c>
      <c r="J20" s="18">
        <f t="shared" si="31"/>
        <v>0</v>
      </c>
      <c r="K20" s="22">
        <f>IF(J20&gt;=HLOOKUP($D20,DataOdafimBenifrad!$1:$30,(((K$2)-1)*2)+8,FALSE),HLOOKUP($D20,DataOdafimBenifrad!$1:$30,(((K$2)-1)*2)+7,FALSE),0)</f>
        <v>0</v>
      </c>
      <c r="L20" s="23">
        <f t="shared" si="32"/>
        <v>0</v>
      </c>
      <c r="M20" s="18">
        <f t="shared" si="33"/>
        <v>0</v>
      </c>
      <c r="N20" s="19">
        <f>IF(M20&gt;=HLOOKUP($D20,DataOdafimBenifrad!$1:$30,(((N$2)-1)*2)+8,FALSE),HLOOKUP($D20,DataOdafimBenifrad!$1:$30,(((N$2)-1)*2)+7,FALSE),0)</f>
        <v>0</v>
      </c>
      <c r="O20" s="20">
        <f t="shared" si="34"/>
        <v>0</v>
      </c>
      <c r="P20" s="18">
        <f t="shared" si="35"/>
        <v>0</v>
      </c>
      <c r="Q20" s="22">
        <f>IF(P20&gt;=HLOOKUP($D20,DataOdafimBenifrad!$1:$30,(((Q$2)-1)*2)+8,FALSE),HLOOKUP($D20,DataOdafimBenifrad!$1:$30,(((Q$2)-1)*2)+7,FALSE),0)</f>
        <v>0</v>
      </c>
      <c r="R20" s="23">
        <f t="shared" si="36"/>
        <v>0</v>
      </c>
      <c r="S20" s="18">
        <f t="shared" si="37"/>
        <v>0</v>
      </c>
      <c r="T20" s="19">
        <f>IF(S20&gt;=HLOOKUP($D20,DataOdafimBenifrad!$1:$30,(((T$2)-1)*2)+8,FALSE),HLOOKUP($D20,DataOdafimBenifrad!$1:$30,(((T$2)-1)*2)+7,FALSE),0)</f>
        <v>0</v>
      </c>
      <c r="U20" s="20">
        <f t="shared" si="38"/>
        <v>0</v>
      </c>
      <c r="V20" s="18">
        <f t="shared" si="39"/>
        <v>0</v>
      </c>
      <c r="W20" s="22">
        <f>IF(V20&gt;=HLOOKUP($D20,DataOdafimBenifrad!$1:$30,(((W$2)-1)*2)+8,FALSE),HLOOKUP($D20,DataOdafimBenifrad!$1:$30,(((W$2)-1)*2)+7,FALSE),0)</f>
        <v>0</v>
      </c>
      <c r="X20" s="23">
        <f t="shared" si="40"/>
        <v>0</v>
      </c>
      <c r="Y20" s="18">
        <f t="shared" si="41"/>
        <v>0</v>
      </c>
      <c r="Z20" s="19">
        <f>IF(Y20&gt;=HLOOKUP($D20,DataOdafimBenifrad!$1:$30,(((Z$2)-1)*2)+8,FALSE),HLOOKUP($D20,DataOdafimBenifrad!$1:$30,(((Z$2)-1)*2)+7,FALSE),0)</f>
        <v>0</v>
      </c>
      <c r="AA20" s="20">
        <f t="shared" si="42"/>
        <v>0</v>
      </c>
      <c r="AB20" s="18">
        <f t="shared" si="43"/>
        <v>0</v>
      </c>
      <c r="AC20" s="22">
        <f>IF(AB20&gt;=HLOOKUP($D20,DataOdafimBenifrad!$1:$30,(((AC$2)-1)*2)+8,FALSE),HLOOKUP($D20,DataOdafimBenifrad!$1:$30,(((AC$2)-1)*2)+7,FALSE),0)</f>
        <v>0</v>
      </c>
      <c r="AD20" s="23">
        <f t="shared" si="44"/>
        <v>0</v>
      </c>
      <c r="AE20" s="18">
        <f t="shared" si="45"/>
        <v>0</v>
      </c>
      <c r="AF20" s="19">
        <f>IF(AE20&gt;=HLOOKUP($D20,DataOdafimBenifrad!$1:$30,(((AF$2)-1)*2)+8,FALSE),HLOOKUP($D20,DataOdafimBenifrad!$1:$30,(((AF$2)-1)*2)+7,FALSE),0)</f>
        <v>0</v>
      </c>
      <c r="AG20" s="20">
        <f t="shared" si="46"/>
        <v>0</v>
      </c>
      <c r="AH20" s="18">
        <f t="shared" si="47"/>
        <v>0</v>
      </c>
      <c r="AI20" s="22">
        <f>IF(AH20&gt;=HLOOKUP($D20,DataOdafimBenifrad!$1:$30,(((AI$2)-1)*2)+8,FALSE),HLOOKUP($D20,DataOdafimBenifrad!$1:$30,(((AI$2)-1)*2)+7,FALSE),0)</f>
        <v>0</v>
      </c>
      <c r="AJ20" s="23">
        <f t="shared" si="48"/>
        <v>0</v>
      </c>
      <c r="AK20" s="18">
        <f t="shared" si="49"/>
        <v>0</v>
      </c>
      <c r="AL20" s="19">
        <f>IF(AK20&gt;=HLOOKUP($D20,DataOdafimBenifrad!$1:$30,(((AL$2)-1)*2)+8,FALSE),HLOOKUP($D20,DataOdafimBenifrad!$1:$30,(((AL$2)-1)*2)+7,FALSE),0)</f>
        <v>0</v>
      </c>
      <c r="AM20" s="20">
        <f t="shared" si="50"/>
        <v>0</v>
      </c>
      <c r="AN20" s="11">
        <f t="shared" si="51"/>
        <v>0</v>
      </c>
      <c r="AO20" s="12">
        <f t="shared" si="52"/>
        <v>0</v>
      </c>
      <c r="AP20" s="131"/>
      <c r="AQ20" s="131"/>
      <c r="AR20" s="131"/>
      <c r="AS20" s="131"/>
      <c r="AT20" s="131"/>
      <c r="AU20" s="131"/>
      <c r="AV20" s="131"/>
      <c r="AW20" s="131"/>
      <c r="AX20" s="131"/>
    </row>
    <row r="21" spans="1:50" s="97" customFormat="1" ht="12.6" customHeight="1" thickBot="1" x14ac:dyDescent="0.25">
      <c r="A21" s="14">
        <v>18</v>
      </c>
      <c r="B21" s="15" t="str">
        <f>VLOOKUP($A21,Data!A:G,3,FALSE)</f>
        <v>ק</v>
      </c>
      <c r="C21" s="15" t="str">
        <f>VLOOKUP($A21,Data!A:H,5,FALSE)</f>
        <v>ח.בכבוד</v>
      </c>
      <c r="D21" s="67">
        <f>VLOOKUP($A21,Data!A:H,2,FALSE)</f>
        <v>18</v>
      </c>
      <c r="E21" s="16">
        <f>IF(F21&gt;0,VLOOKUP($A21,Data!A:H,7,FALSE),0)</f>
        <v>0</v>
      </c>
      <c r="F21" s="16">
        <f>VLOOKUP($A21,Data!A:X,9,FALSE)</f>
        <v>0</v>
      </c>
      <c r="G21" s="18">
        <f t="shared" si="29"/>
        <v>0</v>
      </c>
      <c r="H21" s="19">
        <f>IF(G21&gt;=HLOOKUP($D21,DataOdafimBenifrad!$1:$30,(((H$2)-1)*2)+8,FALSE),HLOOKUP($D21,DataOdafimBenifrad!$1:$30,(((H$2)-1)*2)+7,FALSE),0)</f>
        <v>0</v>
      </c>
      <c r="I21" s="20">
        <f t="shared" si="30"/>
        <v>0</v>
      </c>
      <c r="J21" s="18">
        <f t="shared" si="31"/>
        <v>0</v>
      </c>
      <c r="K21" s="22">
        <f>IF(J21&gt;=HLOOKUP($D21,DataOdafimBenifrad!$1:$30,(((K$2)-1)*2)+8,FALSE),HLOOKUP($D21,DataOdafimBenifrad!$1:$30,(((K$2)-1)*2)+7,FALSE),0)</f>
        <v>0</v>
      </c>
      <c r="L21" s="23">
        <f t="shared" si="32"/>
        <v>0</v>
      </c>
      <c r="M21" s="18">
        <f t="shared" si="33"/>
        <v>0</v>
      </c>
      <c r="N21" s="19">
        <f>IF(M21&gt;=HLOOKUP($D21,DataOdafimBenifrad!$1:$30,(((N$2)-1)*2)+8,FALSE),HLOOKUP($D21,DataOdafimBenifrad!$1:$30,(((N$2)-1)*2)+7,FALSE),0)</f>
        <v>0</v>
      </c>
      <c r="O21" s="20">
        <f t="shared" si="34"/>
        <v>0</v>
      </c>
      <c r="P21" s="18">
        <f t="shared" si="35"/>
        <v>0</v>
      </c>
      <c r="Q21" s="22">
        <f>IF(P21&gt;=HLOOKUP($D21,DataOdafimBenifrad!$1:$30,(((Q$2)-1)*2)+8,FALSE),HLOOKUP($D21,DataOdafimBenifrad!$1:$30,(((Q$2)-1)*2)+7,FALSE),0)</f>
        <v>0</v>
      </c>
      <c r="R21" s="23">
        <f t="shared" si="36"/>
        <v>0</v>
      </c>
      <c r="S21" s="18">
        <f t="shared" si="37"/>
        <v>0</v>
      </c>
      <c r="T21" s="19">
        <f>IF(S21&gt;=HLOOKUP($D21,DataOdafimBenifrad!$1:$30,(((T$2)-1)*2)+8,FALSE),HLOOKUP($D21,DataOdafimBenifrad!$1:$30,(((T$2)-1)*2)+7,FALSE),0)</f>
        <v>0</v>
      </c>
      <c r="U21" s="20">
        <f t="shared" si="38"/>
        <v>0</v>
      </c>
      <c r="V21" s="18">
        <f t="shared" si="39"/>
        <v>0</v>
      </c>
      <c r="W21" s="22">
        <f>IF(V21&gt;=HLOOKUP($D21,DataOdafimBenifrad!$1:$30,(((W$2)-1)*2)+8,FALSE),HLOOKUP($D21,DataOdafimBenifrad!$1:$30,(((W$2)-1)*2)+7,FALSE),0)</f>
        <v>0</v>
      </c>
      <c r="X21" s="23">
        <f t="shared" si="40"/>
        <v>0</v>
      </c>
      <c r="Y21" s="18">
        <f t="shared" si="41"/>
        <v>0</v>
      </c>
      <c r="Z21" s="19">
        <f>IF(Y21&gt;=HLOOKUP($D21,DataOdafimBenifrad!$1:$30,(((Z$2)-1)*2)+8,FALSE),HLOOKUP($D21,DataOdafimBenifrad!$1:$30,(((Z$2)-1)*2)+7,FALSE),0)</f>
        <v>0</v>
      </c>
      <c r="AA21" s="20">
        <f t="shared" si="42"/>
        <v>0</v>
      </c>
      <c r="AB21" s="18">
        <f t="shared" si="43"/>
        <v>0</v>
      </c>
      <c r="AC21" s="22">
        <f>IF(AB21&gt;=HLOOKUP($D21,DataOdafimBenifrad!$1:$30,(((AC$2)-1)*2)+8,FALSE),HLOOKUP($D21,DataOdafimBenifrad!$1:$30,(((AC$2)-1)*2)+7,FALSE),0)</f>
        <v>0</v>
      </c>
      <c r="AD21" s="23">
        <f t="shared" si="44"/>
        <v>0</v>
      </c>
      <c r="AE21" s="18">
        <f t="shared" si="45"/>
        <v>0</v>
      </c>
      <c r="AF21" s="19">
        <f>IF(AE21&gt;=HLOOKUP($D21,DataOdafimBenifrad!$1:$30,(((AF$2)-1)*2)+8,FALSE),HLOOKUP($D21,DataOdafimBenifrad!$1:$30,(((AF$2)-1)*2)+7,FALSE),0)</f>
        <v>0</v>
      </c>
      <c r="AG21" s="20">
        <f t="shared" si="46"/>
        <v>0</v>
      </c>
      <c r="AH21" s="18">
        <f t="shared" si="47"/>
        <v>0</v>
      </c>
      <c r="AI21" s="22">
        <f>IF(AH21&gt;=HLOOKUP($D21,DataOdafimBenifrad!$1:$30,(((AI$2)-1)*2)+8,FALSE),HLOOKUP($D21,DataOdafimBenifrad!$1:$30,(((AI$2)-1)*2)+7,FALSE),0)</f>
        <v>0</v>
      </c>
      <c r="AJ21" s="23">
        <f t="shared" si="48"/>
        <v>0</v>
      </c>
      <c r="AK21" s="18">
        <f t="shared" si="49"/>
        <v>0</v>
      </c>
      <c r="AL21" s="19">
        <f>IF(AK21&gt;=HLOOKUP($D21,DataOdafimBenifrad!$1:$30,(((AL$2)-1)*2)+8,FALSE),HLOOKUP($D21,DataOdafimBenifrad!$1:$30,(((AL$2)-1)*2)+7,FALSE),0)</f>
        <v>0</v>
      </c>
      <c r="AM21" s="20">
        <f t="shared" si="50"/>
        <v>0</v>
      </c>
      <c r="AN21" s="11">
        <f t="shared" si="51"/>
        <v>0</v>
      </c>
      <c r="AO21" s="12">
        <f t="shared" si="52"/>
        <v>0</v>
      </c>
      <c r="AP21" s="131"/>
      <c r="AQ21" s="131"/>
      <c r="AR21" s="131"/>
      <c r="AS21" s="131"/>
      <c r="AT21" s="131"/>
      <c r="AU21" s="131"/>
      <c r="AV21" s="131"/>
      <c r="AW21" s="131"/>
      <c r="AX21" s="131"/>
    </row>
    <row r="22" spans="1:50" s="97" customFormat="1" ht="12.6" customHeight="1" thickBot="1" x14ac:dyDescent="0.25">
      <c r="A22" s="14">
        <v>19</v>
      </c>
      <c r="B22" s="15" t="str">
        <f>VLOOKUP($A22,Data!A:G,3,FALSE)</f>
        <v>י</v>
      </c>
      <c r="C22" s="15" t="str">
        <f>VLOOKUP($A22,Data!A:H,5,FALSE)</f>
        <v>מנהיגות</v>
      </c>
      <c r="D22" s="67">
        <f>VLOOKUP($A22,Data!A:H,2,FALSE)</f>
        <v>19</v>
      </c>
      <c r="E22" s="16">
        <f>IF(F22&gt;0,VLOOKUP($A22,Data!A:H,7,FALSE),0)</f>
        <v>0</v>
      </c>
      <c r="F22" s="16">
        <f>VLOOKUP($A22,Data!A:X,9,FALSE)</f>
        <v>0</v>
      </c>
      <c r="G22" s="18">
        <f t="shared" si="29"/>
        <v>0</v>
      </c>
      <c r="H22" s="19">
        <f>IF(G22&gt;=HLOOKUP($D22,DataOdafimBenifrad!$1:$30,(((H$2)-1)*2)+8,FALSE),HLOOKUP($D22,DataOdafimBenifrad!$1:$30,(((H$2)-1)*2)+7,FALSE),0)</f>
        <v>0</v>
      </c>
      <c r="I22" s="20">
        <f t="shared" si="30"/>
        <v>0</v>
      </c>
      <c r="J22" s="18">
        <f t="shared" si="31"/>
        <v>0</v>
      </c>
      <c r="K22" s="22">
        <f>IF(J22&gt;=HLOOKUP($D22,DataOdafimBenifrad!$1:$30,(((K$2)-1)*2)+8,FALSE),HLOOKUP($D22,DataOdafimBenifrad!$1:$30,(((K$2)-1)*2)+7,FALSE),0)</f>
        <v>0</v>
      </c>
      <c r="L22" s="23">
        <f t="shared" si="32"/>
        <v>0</v>
      </c>
      <c r="M22" s="18">
        <f t="shared" si="33"/>
        <v>0</v>
      </c>
      <c r="N22" s="19">
        <f>IF(M22&gt;=HLOOKUP($D22,DataOdafimBenifrad!$1:$30,(((N$2)-1)*2)+8,FALSE),HLOOKUP($D22,DataOdafimBenifrad!$1:$30,(((N$2)-1)*2)+7,FALSE),0)</f>
        <v>0</v>
      </c>
      <c r="O22" s="20">
        <f t="shared" si="34"/>
        <v>0</v>
      </c>
      <c r="P22" s="18">
        <f t="shared" si="35"/>
        <v>0</v>
      </c>
      <c r="Q22" s="22">
        <f>IF(P22&gt;=HLOOKUP($D22,DataOdafimBenifrad!$1:$30,(((Q$2)-1)*2)+8,FALSE),HLOOKUP($D22,DataOdafimBenifrad!$1:$30,(((Q$2)-1)*2)+7,FALSE),0)</f>
        <v>0</v>
      </c>
      <c r="R22" s="23">
        <f t="shared" si="36"/>
        <v>0</v>
      </c>
      <c r="S22" s="18">
        <f t="shared" si="37"/>
        <v>0</v>
      </c>
      <c r="T22" s="19">
        <f>IF(S22&gt;=HLOOKUP($D22,DataOdafimBenifrad!$1:$30,(((T$2)-1)*2)+8,FALSE),HLOOKUP($D22,DataOdafimBenifrad!$1:$30,(((T$2)-1)*2)+7,FALSE),0)</f>
        <v>0</v>
      </c>
      <c r="U22" s="20">
        <f t="shared" si="38"/>
        <v>0</v>
      </c>
      <c r="V22" s="18">
        <f t="shared" si="39"/>
        <v>0</v>
      </c>
      <c r="W22" s="22">
        <f>IF(V22&gt;=HLOOKUP($D22,DataOdafimBenifrad!$1:$30,(((W$2)-1)*2)+8,FALSE),HLOOKUP($D22,DataOdafimBenifrad!$1:$30,(((W$2)-1)*2)+7,FALSE),0)</f>
        <v>0</v>
      </c>
      <c r="X22" s="23">
        <f t="shared" si="40"/>
        <v>0</v>
      </c>
      <c r="Y22" s="18">
        <f t="shared" si="41"/>
        <v>0</v>
      </c>
      <c r="Z22" s="19">
        <f>IF(Y22&gt;=HLOOKUP($D22,DataOdafimBenifrad!$1:$30,(((Z$2)-1)*2)+8,FALSE),HLOOKUP($D22,DataOdafimBenifrad!$1:$30,(((Z$2)-1)*2)+7,FALSE),0)</f>
        <v>0</v>
      </c>
      <c r="AA22" s="20">
        <f t="shared" si="42"/>
        <v>0</v>
      </c>
      <c r="AB22" s="18">
        <f t="shared" si="43"/>
        <v>0</v>
      </c>
      <c r="AC22" s="22">
        <f>IF(AB22&gt;=HLOOKUP($D22,DataOdafimBenifrad!$1:$30,(((AC$2)-1)*2)+8,FALSE),HLOOKUP($D22,DataOdafimBenifrad!$1:$30,(((AC$2)-1)*2)+7,FALSE),0)</f>
        <v>0</v>
      </c>
      <c r="AD22" s="23">
        <f t="shared" si="44"/>
        <v>0</v>
      </c>
      <c r="AE22" s="18">
        <f t="shared" si="45"/>
        <v>0</v>
      </c>
      <c r="AF22" s="19">
        <f>IF(AE22&gt;=HLOOKUP($D22,DataOdafimBenifrad!$1:$30,(((AF$2)-1)*2)+8,FALSE),HLOOKUP($D22,DataOdafimBenifrad!$1:$30,(((AF$2)-1)*2)+7,FALSE),0)</f>
        <v>0</v>
      </c>
      <c r="AG22" s="20">
        <f t="shared" si="46"/>
        <v>0</v>
      </c>
      <c r="AH22" s="18">
        <f t="shared" si="47"/>
        <v>0</v>
      </c>
      <c r="AI22" s="22">
        <f>IF(AH22&gt;=HLOOKUP($D22,DataOdafimBenifrad!$1:$30,(((AI$2)-1)*2)+8,FALSE),HLOOKUP($D22,DataOdafimBenifrad!$1:$30,(((AI$2)-1)*2)+7,FALSE),0)</f>
        <v>0</v>
      </c>
      <c r="AJ22" s="23">
        <f t="shared" si="48"/>
        <v>0</v>
      </c>
      <c r="AK22" s="18">
        <f t="shared" si="49"/>
        <v>0</v>
      </c>
      <c r="AL22" s="19">
        <f>IF(AK22&gt;=HLOOKUP($D22,DataOdafimBenifrad!$1:$30,(((AL$2)-1)*2)+8,FALSE),HLOOKUP($D22,DataOdafimBenifrad!$1:$30,(((AL$2)-1)*2)+7,FALSE),0)</f>
        <v>0</v>
      </c>
      <c r="AM22" s="20">
        <f t="shared" si="50"/>
        <v>0</v>
      </c>
      <c r="AN22" s="11">
        <f t="shared" si="51"/>
        <v>0</v>
      </c>
      <c r="AO22" s="12">
        <f t="shared" si="52"/>
        <v>0</v>
      </c>
      <c r="AP22" s="131"/>
      <c r="AQ22" s="131"/>
      <c r="AR22" s="131"/>
      <c r="AS22" s="131"/>
      <c r="AT22" s="131"/>
      <c r="AU22" s="131"/>
      <c r="AV22" s="131"/>
      <c r="AW22" s="131"/>
      <c r="AX22" s="131"/>
    </row>
    <row r="23" spans="1:50" s="97" customFormat="1" ht="12.6" customHeight="1" thickBot="1" x14ac:dyDescent="0.25">
      <c r="A23" s="14">
        <v>20</v>
      </c>
      <c r="B23" s="15" t="str">
        <f>VLOOKUP($A23,Data!A:G,3,FALSE)</f>
        <v>קך</v>
      </c>
      <c r="C23" s="15" t="str">
        <f>VLOOKUP($A23,Data!A:H,5,FALSE)</f>
        <v>סדר</v>
      </c>
      <c r="D23" s="67">
        <f>VLOOKUP($A23,Data!A:H,2,FALSE)</f>
        <v>20</v>
      </c>
      <c r="E23" s="16">
        <f>IF(F23&gt;0,VLOOKUP($A23,Data!A:H,7,FALSE),0)</f>
        <v>0</v>
      </c>
      <c r="F23" s="16">
        <f>VLOOKUP($A23,Data!A:X,9,FALSE)</f>
        <v>0</v>
      </c>
      <c r="G23" s="18">
        <f t="shared" si="29"/>
        <v>0</v>
      </c>
      <c r="H23" s="19">
        <f>IF(G23&gt;=HLOOKUP($D23,DataOdafimBenifrad!$1:$30,(((H$2)-1)*2)+8,FALSE),HLOOKUP($D23,DataOdafimBenifrad!$1:$30,(((H$2)-1)*2)+7,FALSE),0)</f>
        <v>0</v>
      </c>
      <c r="I23" s="20">
        <f t="shared" si="30"/>
        <v>0</v>
      </c>
      <c r="J23" s="18">
        <f t="shared" si="31"/>
        <v>0</v>
      </c>
      <c r="K23" s="22">
        <f>IF(J23&gt;=HLOOKUP($D23,DataOdafimBenifrad!$1:$30,(((K$2)-1)*2)+8,FALSE),HLOOKUP($D23,DataOdafimBenifrad!$1:$30,(((K$2)-1)*2)+7,FALSE),0)</f>
        <v>0</v>
      </c>
      <c r="L23" s="23">
        <f t="shared" si="32"/>
        <v>0</v>
      </c>
      <c r="M23" s="18">
        <f t="shared" si="33"/>
        <v>0</v>
      </c>
      <c r="N23" s="19">
        <f>IF(M23&gt;=HLOOKUP($D23,DataOdafimBenifrad!$1:$30,(((N$2)-1)*2)+8,FALSE),HLOOKUP($D23,DataOdafimBenifrad!$1:$30,(((N$2)-1)*2)+7,FALSE),0)</f>
        <v>0</v>
      </c>
      <c r="O23" s="20">
        <f t="shared" si="34"/>
        <v>0</v>
      </c>
      <c r="P23" s="18">
        <f t="shared" si="35"/>
        <v>0</v>
      </c>
      <c r="Q23" s="22">
        <f>IF(P23&gt;=HLOOKUP($D23,DataOdafimBenifrad!$1:$30,(((Q$2)-1)*2)+8,FALSE),HLOOKUP($D23,DataOdafimBenifrad!$1:$30,(((Q$2)-1)*2)+7,FALSE),0)</f>
        <v>0</v>
      </c>
      <c r="R23" s="23">
        <f t="shared" si="36"/>
        <v>0</v>
      </c>
      <c r="S23" s="18">
        <f t="shared" si="37"/>
        <v>0</v>
      </c>
      <c r="T23" s="19">
        <f>IF(S23&gt;=HLOOKUP($D23,DataOdafimBenifrad!$1:$30,(((T$2)-1)*2)+8,FALSE),HLOOKUP($D23,DataOdafimBenifrad!$1:$30,(((T$2)-1)*2)+7,FALSE),0)</f>
        <v>0</v>
      </c>
      <c r="U23" s="20">
        <f t="shared" si="38"/>
        <v>0</v>
      </c>
      <c r="V23" s="18">
        <f t="shared" si="39"/>
        <v>0</v>
      </c>
      <c r="W23" s="22">
        <f>IF(V23&gt;=HLOOKUP($D23,DataOdafimBenifrad!$1:$30,(((W$2)-1)*2)+8,FALSE),HLOOKUP($D23,DataOdafimBenifrad!$1:$30,(((W$2)-1)*2)+7,FALSE),0)</f>
        <v>0</v>
      </c>
      <c r="X23" s="23">
        <f t="shared" si="40"/>
        <v>0</v>
      </c>
      <c r="Y23" s="18">
        <f t="shared" si="41"/>
        <v>0</v>
      </c>
      <c r="Z23" s="19">
        <f>IF(Y23&gt;=HLOOKUP($D23,DataOdafimBenifrad!$1:$30,(((Z$2)-1)*2)+8,FALSE),HLOOKUP($D23,DataOdafimBenifrad!$1:$30,(((Z$2)-1)*2)+7,FALSE),0)</f>
        <v>0</v>
      </c>
      <c r="AA23" s="20">
        <f t="shared" si="42"/>
        <v>0</v>
      </c>
      <c r="AB23" s="18">
        <f t="shared" si="43"/>
        <v>0</v>
      </c>
      <c r="AC23" s="22">
        <f>IF(AB23&gt;=HLOOKUP($D23,DataOdafimBenifrad!$1:$30,(((AC$2)-1)*2)+8,FALSE),HLOOKUP($D23,DataOdafimBenifrad!$1:$30,(((AC$2)-1)*2)+7,FALSE),0)</f>
        <v>0</v>
      </c>
      <c r="AD23" s="23">
        <f t="shared" si="44"/>
        <v>0</v>
      </c>
      <c r="AE23" s="18">
        <f t="shared" si="45"/>
        <v>0</v>
      </c>
      <c r="AF23" s="19">
        <f>IF(AE23&gt;=HLOOKUP($D23,DataOdafimBenifrad!$1:$30,(((AF$2)-1)*2)+8,FALSE),HLOOKUP($D23,DataOdafimBenifrad!$1:$30,(((AF$2)-1)*2)+7,FALSE),0)</f>
        <v>0</v>
      </c>
      <c r="AG23" s="20">
        <f t="shared" si="46"/>
        <v>0</v>
      </c>
      <c r="AH23" s="18">
        <f t="shared" si="47"/>
        <v>0</v>
      </c>
      <c r="AI23" s="22">
        <f>IF(AH23&gt;=HLOOKUP($D23,DataOdafimBenifrad!$1:$30,(((AI$2)-1)*2)+8,FALSE),HLOOKUP($D23,DataOdafimBenifrad!$1:$30,(((AI$2)-1)*2)+7,FALSE),0)</f>
        <v>0</v>
      </c>
      <c r="AJ23" s="23">
        <f t="shared" si="48"/>
        <v>0</v>
      </c>
      <c r="AK23" s="18">
        <f t="shared" si="49"/>
        <v>0</v>
      </c>
      <c r="AL23" s="19">
        <f>IF(AK23&gt;=HLOOKUP($D23,DataOdafimBenifrad!$1:$30,(((AL$2)-1)*2)+8,FALSE),HLOOKUP($D23,DataOdafimBenifrad!$1:$30,(((AL$2)-1)*2)+7,FALSE),0)</f>
        <v>0</v>
      </c>
      <c r="AM23" s="20">
        <f t="shared" si="50"/>
        <v>0</v>
      </c>
      <c r="AN23" s="11">
        <f t="shared" si="51"/>
        <v>0</v>
      </c>
      <c r="AO23" s="12">
        <f t="shared" si="52"/>
        <v>0</v>
      </c>
      <c r="AP23" s="131"/>
      <c r="AQ23" s="131"/>
      <c r="AR23" s="131"/>
      <c r="AS23" s="131"/>
      <c r="AT23" s="131"/>
      <c r="AU23" s="131"/>
      <c r="AV23" s="131"/>
      <c r="AW23" s="131"/>
      <c r="AX23" s="131"/>
    </row>
    <row r="24" spans="1:50" s="97" customFormat="1" ht="12.6" customHeight="1" thickBot="1" x14ac:dyDescent="0.25">
      <c r="A24" s="14">
        <v>21</v>
      </c>
      <c r="B24" s="15" t="str">
        <f>VLOOKUP($A24,Data!A:G,3,FALSE)</f>
        <v>צ</v>
      </c>
      <c r="C24" s="15" t="str">
        <f>VLOOKUP($A24,Data!A:H,5,FALSE)</f>
        <v>צדק</v>
      </c>
      <c r="D24" s="67">
        <f>VLOOKUP($A24,Data!A:H,2,FALSE)</f>
        <v>21</v>
      </c>
      <c r="E24" s="16">
        <f>IF(F24&gt;0,VLOOKUP($A24,Data!A:H,7,FALSE),0)</f>
        <v>0</v>
      </c>
      <c r="F24" s="16">
        <f>VLOOKUP($A24,Data!A:X,9,FALSE)</f>
        <v>0</v>
      </c>
      <c r="G24" s="18">
        <f t="shared" si="29"/>
        <v>0</v>
      </c>
      <c r="H24" s="19">
        <f>IF(G24&gt;=HLOOKUP($D24,DataOdafimBenifrad!$1:$30,(((H$2)-1)*2)+8,FALSE),HLOOKUP($D24,DataOdafimBenifrad!$1:$30,(((H$2)-1)*2)+7,FALSE),0)</f>
        <v>0</v>
      </c>
      <c r="I24" s="20">
        <f t="shared" si="30"/>
        <v>0</v>
      </c>
      <c r="J24" s="18">
        <f t="shared" si="31"/>
        <v>0</v>
      </c>
      <c r="K24" s="22">
        <f>IF(J24&gt;=HLOOKUP($D24,DataOdafimBenifrad!$1:$30,(((K$2)-1)*2)+8,FALSE),HLOOKUP($D24,DataOdafimBenifrad!$1:$30,(((K$2)-1)*2)+7,FALSE),0)</f>
        <v>0</v>
      </c>
      <c r="L24" s="23">
        <f t="shared" si="32"/>
        <v>0</v>
      </c>
      <c r="M24" s="18">
        <f t="shared" si="33"/>
        <v>0</v>
      </c>
      <c r="N24" s="19">
        <f>IF(M24&gt;=HLOOKUP($D24,DataOdafimBenifrad!$1:$30,(((N$2)-1)*2)+8,FALSE),HLOOKUP($D24,DataOdafimBenifrad!$1:$30,(((N$2)-1)*2)+7,FALSE),0)</f>
        <v>0</v>
      </c>
      <c r="O24" s="20">
        <f t="shared" si="34"/>
        <v>0</v>
      </c>
      <c r="P24" s="18">
        <f t="shared" si="35"/>
        <v>0</v>
      </c>
      <c r="Q24" s="22">
        <f>IF(P24&gt;=HLOOKUP($D24,DataOdafimBenifrad!$1:$30,(((Q$2)-1)*2)+8,FALSE),HLOOKUP($D24,DataOdafimBenifrad!$1:$30,(((Q$2)-1)*2)+7,FALSE),0)</f>
        <v>0</v>
      </c>
      <c r="R24" s="23">
        <f t="shared" si="36"/>
        <v>0</v>
      </c>
      <c r="S24" s="18">
        <f t="shared" si="37"/>
        <v>0</v>
      </c>
      <c r="T24" s="19">
        <f>IF(S24&gt;=HLOOKUP($D24,DataOdafimBenifrad!$1:$30,(((T$2)-1)*2)+8,FALSE),HLOOKUP($D24,DataOdafimBenifrad!$1:$30,(((T$2)-1)*2)+7,FALSE),0)</f>
        <v>0</v>
      </c>
      <c r="U24" s="20">
        <f t="shared" si="38"/>
        <v>0</v>
      </c>
      <c r="V24" s="18">
        <f t="shared" si="39"/>
        <v>0</v>
      </c>
      <c r="W24" s="22">
        <f>IF(V24&gt;=HLOOKUP($D24,DataOdafimBenifrad!$1:$30,(((W$2)-1)*2)+8,FALSE),HLOOKUP($D24,DataOdafimBenifrad!$1:$30,(((W$2)-1)*2)+7,FALSE),0)</f>
        <v>0</v>
      </c>
      <c r="X24" s="23">
        <f t="shared" si="40"/>
        <v>0</v>
      </c>
      <c r="Y24" s="18">
        <f t="shared" si="41"/>
        <v>0</v>
      </c>
      <c r="Z24" s="19">
        <f>IF(Y24&gt;=HLOOKUP($D24,DataOdafimBenifrad!$1:$30,(((Z$2)-1)*2)+8,FALSE),HLOOKUP($D24,DataOdafimBenifrad!$1:$30,(((Z$2)-1)*2)+7,FALSE),0)</f>
        <v>0</v>
      </c>
      <c r="AA24" s="20">
        <f t="shared" si="42"/>
        <v>0</v>
      </c>
      <c r="AB24" s="18">
        <f t="shared" si="43"/>
        <v>0</v>
      </c>
      <c r="AC24" s="22">
        <f>IF(AB24&gt;=HLOOKUP($D24,DataOdafimBenifrad!$1:$30,(((AC$2)-1)*2)+8,FALSE),HLOOKUP($D24,DataOdafimBenifrad!$1:$30,(((AC$2)-1)*2)+7,FALSE),0)</f>
        <v>0</v>
      </c>
      <c r="AD24" s="23">
        <f t="shared" si="44"/>
        <v>0</v>
      </c>
      <c r="AE24" s="18">
        <f t="shared" si="45"/>
        <v>0</v>
      </c>
      <c r="AF24" s="19">
        <f>IF(AE24&gt;=HLOOKUP($D24,DataOdafimBenifrad!$1:$30,(((AF$2)-1)*2)+8,FALSE),HLOOKUP($D24,DataOdafimBenifrad!$1:$30,(((AF$2)-1)*2)+7,FALSE),0)</f>
        <v>0</v>
      </c>
      <c r="AG24" s="20">
        <f t="shared" si="46"/>
        <v>0</v>
      </c>
      <c r="AH24" s="18">
        <f t="shared" si="47"/>
        <v>0</v>
      </c>
      <c r="AI24" s="22">
        <f>IF(AH24&gt;=HLOOKUP($D24,DataOdafimBenifrad!$1:$30,(((AI$2)-1)*2)+8,FALSE),HLOOKUP($D24,DataOdafimBenifrad!$1:$30,(((AI$2)-1)*2)+7,FALSE),0)</f>
        <v>0</v>
      </c>
      <c r="AJ24" s="23">
        <f t="shared" si="48"/>
        <v>0</v>
      </c>
      <c r="AK24" s="18">
        <f t="shared" si="49"/>
        <v>0</v>
      </c>
      <c r="AL24" s="19">
        <f>IF(AK24&gt;=HLOOKUP($D24,DataOdafimBenifrad!$1:$30,(((AL$2)-1)*2)+8,FALSE),HLOOKUP($D24,DataOdafimBenifrad!$1:$30,(((AL$2)-1)*2)+7,FALSE),0)</f>
        <v>0</v>
      </c>
      <c r="AM24" s="20">
        <f t="shared" si="50"/>
        <v>0</v>
      </c>
      <c r="AN24" s="11">
        <f t="shared" si="51"/>
        <v>0</v>
      </c>
      <c r="AO24" s="12">
        <f t="shared" si="52"/>
        <v>0</v>
      </c>
      <c r="AP24" s="131"/>
      <c r="AQ24" s="131"/>
      <c r="AR24" s="131"/>
      <c r="AS24" s="131"/>
      <c r="AT24" s="131"/>
      <c r="AU24" s="131"/>
      <c r="AV24" s="131"/>
      <c r="AW24" s="131"/>
      <c r="AX24" s="131"/>
    </row>
    <row r="25" spans="1:50" s="97" customFormat="1" ht="12.6" customHeight="1" thickBot="1" x14ac:dyDescent="0.25">
      <c r="A25" s="14">
        <v>22</v>
      </c>
      <c r="B25" s="15" t="str">
        <f>VLOOKUP($A25,Data!A:G,3,FALSE)</f>
        <v>קץ</v>
      </c>
      <c r="C25" s="15" t="str">
        <f>VLOOKUP($A25,Data!A:H,5,FALSE)</f>
        <v>קמ"ה</v>
      </c>
      <c r="D25" s="67">
        <f>VLOOKUP($A25,Data!A:H,2,FALSE)</f>
        <v>22</v>
      </c>
      <c r="E25" s="16">
        <f>IF(F25&gt;0,VLOOKUP($A25,Data!A:H,7,FALSE),0)</f>
        <v>0</v>
      </c>
      <c r="F25" s="16">
        <f>VLOOKUP($A25,Data!A:X,9,FALSE)</f>
        <v>0</v>
      </c>
      <c r="G25" s="18">
        <f t="shared" si="29"/>
        <v>0</v>
      </c>
      <c r="H25" s="19">
        <f>IF(G25&gt;=HLOOKUP($D25,DataOdafimBenifrad!$1:$30,(((H$2)-1)*2)+8,FALSE),HLOOKUP($D25,DataOdafimBenifrad!$1:$30,(((H$2)-1)*2)+7,FALSE),0)</f>
        <v>0</v>
      </c>
      <c r="I25" s="20">
        <f t="shared" si="30"/>
        <v>0</v>
      </c>
      <c r="J25" s="18">
        <f t="shared" si="31"/>
        <v>0</v>
      </c>
      <c r="K25" s="22">
        <f>IF(J25&gt;=HLOOKUP($D25,DataOdafimBenifrad!$1:$30,(((K$2)-1)*2)+8,FALSE),HLOOKUP($D25,DataOdafimBenifrad!$1:$30,(((K$2)-1)*2)+7,FALSE),0)</f>
        <v>0</v>
      </c>
      <c r="L25" s="23">
        <f t="shared" si="32"/>
        <v>0</v>
      </c>
      <c r="M25" s="18">
        <f t="shared" si="33"/>
        <v>0</v>
      </c>
      <c r="N25" s="19">
        <f>IF(M25&gt;=HLOOKUP($D25,DataOdafimBenifrad!$1:$30,(((N$2)-1)*2)+8,FALSE),HLOOKUP($D25,DataOdafimBenifrad!$1:$30,(((N$2)-1)*2)+7,FALSE),0)</f>
        <v>0</v>
      </c>
      <c r="O25" s="20">
        <f t="shared" si="34"/>
        <v>0</v>
      </c>
      <c r="P25" s="18">
        <f t="shared" si="35"/>
        <v>0</v>
      </c>
      <c r="Q25" s="22">
        <f>IF(P25&gt;=HLOOKUP($D25,DataOdafimBenifrad!$1:$30,(((Q$2)-1)*2)+8,FALSE),HLOOKUP($D25,DataOdafimBenifrad!$1:$30,(((Q$2)-1)*2)+7,FALSE),0)</f>
        <v>0</v>
      </c>
      <c r="R25" s="23">
        <f t="shared" si="36"/>
        <v>0</v>
      </c>
      <c r="S25" s="18">
        <f t="shared" si="37"/>
        <v>0</v>
      </c>
      <c r="T25" s="19">
        <f>IF(S25&gt;=HLOOKUP($D25,DataOdafimBenifrad!$1:$30,(((T$2)-1)*2)+8,FALSE),HLOOKUP($D25,DataOdafimBenifrad!$1:$30,(((T$2)-1)*2)+7,FALSE),0)</f>
        <v>0</v>
      </c>
      <c r="U25" s="20">
        <f t="shared" si="38"/>
        <v>0</v>
      </c>
      <c r="V25" s="18">
        <f t="shared" si="39"/>
        <v>0</v>
      </c>
      <c r="W25" s="22">
        <f>IF(V25&gt;=HLOOKUP($D25,DataOdafimBenifrad!$1:$30,(((W$2)-1)*2)+8,FALSE),HLOOKUP($D25,DataOdafimBenifrad!$1:$30,(((W$2)-1)*2)+7,FALSE),0)</f>
        <v>0</v>
      </c>
      <c r="X25" s="23">
        <f t="shared" si="40"/>
        <v>0</v>
      </c>
      <c r="Y25" s="18">
        <f t="shared" si="41"/>
        <v>0</v>
      </c>
      <c r="Z25" s="19">
        <f>IF(Y25&gt;=HLOOKUP($D25,DataOdafimBenifrad!$1:$30,(((Z$2)-1)*2)+8,FALSE),HLOOKUP($D25,DataOdafimBenifrad!$1:$30,(((Z$2)-1)*2)+7,FALSE),0)</f>
        <v>0</v>
      </c>
      <c r="AA25" s="20">
        <f t="shared" si="42"/>
        <v>0</v>
      </c>
      <c r="AB25" s="18">
        <f t="shared" si="43"/>
        <v>0</v>
      </c>
      <c r="AC25" s="22">
        <f>IF(AB25&gt;=HLOOKUP($D25,DataOdafimBenifrad!$1:$30,(((AC$2)-1)*2)+8,FALSE),HLOOKUP($D25,DataOdafimBenifrad!$1:$30,(((AC$2)-1)*2)+7,FALSE),0)</f>
        <v>0</v>
      </c>
      <c r="AD25" s="23">
        <f t="shared" si="44"/>
        <v>0</v>
      </c>
      <c r="AE25" s="18">
        <f t="shared" si="45"/>
        <v>0</v>
      </c>
      <c r="AF25" s="19">
        <f>IF(AE25&gt;=HLOOKUP($D25,DataOdafimBenifrad!$1:$30,(((AF$2)-1)*2)+8,FALSE),HLOOKUP($D25,DataOdafimBenifrad!$1:$30,(((AF$2)-1)*2)+7,FALSE),0)</f>
        <v>0</v>
      </c>
      <c r="AG25" s="20">
        <f t="shared" si="46"/>
        <v>0</v>
      </c>
      <c r="AH25" s="18">
        <f t="shared" si="47"/>
        <v>0</v>
      </c>
      <c r="AI25" s="22">
        <f>IF(AH25&gt;=HLOOKUP($D25,DataOdafimBenifrad!$1:$30,(((AI$2)-1)*2)+8,FALSE),HLOOKUP($D25,DataOdafimBenifrad!$1:$30,(((AI$2)-1)*2)+7,FALSE),0)</f>
        <v>0</v>
      </c>
      <c r="AJ25" s="23">
        <f t="shared" si="48"/>
        <v>0</v>
      </c>
      <c r="AK25" s="18">
        <f t="shared" si="49"/>
        <v>0</v>
      </c>
      <c r="AL25" s="19">
        <f>IF(AK25&gt;=HLOOKUP($D25,DataOdafimBenifrad!$1:$30,(((AL$2)-1)*2)+8,FALSE),HLOOKUP($D25,DataOdafimBenifrad!$1:$30,(((AL$2)-1)*2)+7,FALSE),0)</f>
        <v>0</v>
      </c>
      <c r="AM25" s="20">
        <f t="shared" si="50"/>
        <v>0</v>
      </c>
      <c r="AN25" s="11">
        <f t="shared" si="51"/>
        <v>0</v>
      </c>
      <c r="AO25" s="12">
        <f t="shared" si="52"/>
        <v>0</v>
      </c>
      <c r="AP25" s="131"/>
      <c r="AQ25" s="131"/>
      <c r="AR25" s="131"/>
      <c r="AS25" s="131"/>
      <c r="AT25" s="131"/>
      <c r="AU25" s="131"/>
      <c r="AV25" s="131"/>
      <c r="AW25" s="131"/>
      <c r="AX25" s="131"/>
    </row>
    <row r="26" spans="1:50" s="97" customFormat="1" ht="12.6" customHeight="1" thickBot="1" x14ac:dyDescent="0.25">
      <c r="A26" s="14">
        <v>23</v>
      </c>
      <c r="B26" s="15" t="str">
        <f>VLOOKUP($A26,Data!A:G,3,FALSE)</f>
        <v>ץ</v>
      </c>
      <c r="C26" s="15" t="str">
        <f>VLOOKUP($A26,Data!A:H,5,FALSE)</f>
        <v>דעם</v>
      </c>
      <c r="D26" s="67">
        <f>VLOOKUP($A26,Data!A:H,2,FALSE)</f>
        <v>23</v>
      </c>
      <c r="E26" s="16">
        <f>IF(F26&gt;0,VLOOKUP($A26,Data!A:H,7,FALSE),0)</f>
        <v>0</v>
      </c>
      <c r="F26" s="16">
        <f>VLOOKUP($A26,Data!A:X,9,FALSE)</f>
        <v>0</v>
      </c>
      <c r="G26" s="18">
        <f t="shared" si="29"/>
        <v>0</v>
      </c>
      <c r="H26" s="19">
        <f>IF(G26&gt;=HLOOKUP($D26,DataOdafimBenifrad!$1:$30,(((H$2)-1)*2)+8,FALSE),HLOOKUP($D26,DataOdafimBenifrad!$1:$30,(((H$2)-1)*2)+7,FALSE),0)</f>
        <v>0</v>
      </c>
      <c r="I26" s="20">
        <f t="shared" si="30"/>
        <v>0</v>
      </c>
      <c r="J26" s="18">
        <f t="shared" si="31"/>
        <v>0</v>
      </c>
      <c r="K26" s="22">
        <f>IF(J26&gt;=HLOOKUP($D26,DataOdafimBenifrad!$1:$30,(((K$2)-1)*2)+8,FALSE),HLOOKUP($D26,DataOdafimBenifrad!$1:$30,(((K$2)-1)*2)+7,FALSE),0)</f>
        <v>0</v>
      </c>
      <c r="L26" s="23">
        <f t="shared" si="32"/>
        <v>0</v>
      </c>
      <c r="M26" s="18">
        <f t="shared" si="33"/>
        <v>0</v>
      </c>
      <c r="N26" s="19">
        <f>IF(M26&gt;=HLOOKUP($D26,DataOdafimBenifrad!$1:$30,(((N$2)-1)*2)+8,FALSE),HLOOKUP($D26,DataOdafimBenifrad!$1:$30,(((N$2)-1)*2)+7,FALSE),0)</f>
        <v>0</v>
      </c>
      <c r="O26" s="20">
        <f t="shared" si="34"/>
        <v>0</v>
      </c>
      <c r="P26" s="18">
        <f t="shared" si="35"/>
        <v>0</v>
      </c>
      <c r="Q26" s="22">
        <f>IF(P26&gt;=HLOOKUP($D26,DataOdafimBenifrad!$1:$30,(((Q$2)-1)*2)+8,FALSE),HLOOKUP($D26,DataOdafimBenifrad!$1:$30,(((Q$2)-1)*2)+7,FALSE),0)</f>
        <v>0</v>
      </c>
      <c r="R26" s="23">
        <f t="shared" si="36"/>
        <v>0</v>
      </c>
      <c r="S26" s="18">
        <f t="shared" si="37"/>
        <v>0</v>
      </c>
      <c r="T26" s="19">
        <f>IF(S26&gt;=HLOOKUP($D26,DataOdafimBenifrad!$1:$30,(((T$2)-1)*2)+8,FALSE),HLOOKUP($D26,DataOdafimBenifrad!$1:$30,(((T$2)-1)*2)+7,FALSE),0)</f>
        <v>0</v>
      </c>
      <c r="U26" s="20">
        <f t="shared" si="38"/>
        <v>0</v>
      </c>
      <c r="V26" s="18">
        <f t="shared" si="39"/>
        <v>0</v>
      </c>
      <c r="W26" s="22">
        <f>IF(V26&gt;=HLOOKUP($D26,DataOdafimBenifrad!$1:$30,(((W$2)-1)*2)+8,FALSE),HLOOKUP($D26,DataOdafimBenifrad!$1:$30,(((W$2)-1)*2)+7,FALSE),0)</f>
        <v>0</v>
      </c>
      <c r="X26" s="23">
        <f t="shared" si="40"/>
        <v>0</v>
      </c>
      <c r="Y26" s="18">
        <f t="shared" si="41"/>
        <v>0</v>
      </c>
      <c r="Z26" s="19">
        <f>IF(Y26&gt;=HLOOKUP($D26,DataOdafimBenifrad!$1:$30,(((Z$2)-1)*2)+8,FALSE),HLOOKUP($D26,DataOdafimBenifrad!$1:$30,(((Z$2)-1)*2)+7,FALSE),0)</f>
        <v>0</v>
      </c>
      <c r="AA26" s="20">
        <f t="shared" si="42"/>
        <v>0</v>
      </c>
      <c r="AB26" s="18">
        <f t="shared" si="43"/>
        <v>0</v>
      </c>
      <c r="AC26" s="22">
        <f>IF(AB26&gt;=HLOOKUP($D26,DataOdafimBenifrad!$1:$30,(((AC$2)-1)*2)+8,FALSE),HLOOKUP($D26,DataOdafimBenifrad!$1:$30,(((AC$2)-1)*2)+7,FALSE),0)</f>
        <v>0</v>
      </c>
      <c r="AD26" s="23">
        <f t="shared" si="44"/>
        <v>0</v>
      </c>
      <c r="AE26" s="18">
        <f t="shared" si="45"/>
        <v>0</v>
      </c>
      <c r="AF26" s="19">
        <f>IF(AE26&gt;=HLOOKUP($D26,DataOdafimBenifrad!$1:$30,(((AF$2)-1)*2)+8,FALSE),HLOOKUP($D26,DataOdafimBenifrad!$1:$30,(((AF$2)-1)*2)+7,FALSE),0)</f>
        <v>0</v>
      </c>
      <c r="AG26" s="20">
        <f t="shared" si="46"/>
        <v>0</v>
      </c>
      <c r="AH26" s="18">
        <f t="shared" si="47"/>
        <v>0</v>
      </c>
      <c r="AI26" s="22">
        <f>IF(AH26&gt;=HLOOKUP($D26,DataOdafimBenifrad!$1:$30,(((AI$2)-1)*2)+8,FALSE),HLOOKUP($D26,DataOdafimBenifrad!$1:$30,(((AI$2)-1)*2)+7,FALSE),0)</f>
        <v>0</v>
      </c>
      <c r="AJ26" s="23">
        <f t="shared" si="48"/>
        <v>0</v>
      </c>
      <c r="AK26" s="18">
        <f t="shared" si="49"/>
        <v>0</v>
      </c>
      <c r="AL26" s="19">
        <f>IF(AK26&gt;=HLOOKUP($D26,DataOdafimBenifrad!$1:$30,(((AL$2)-1)*2)+8,FALSE),HLOOKUP($D26,DataOdafimBenifrad!$1:$30,(((AL$2)-1)*2)+7,FALSE),0)</f>
        <v>0</v>
      </c>
      <c r="AM26" s="20">
        <f t="shared" si="50"/>
        <v>0</v>
      </c>
      <c r="AN26" s="11">
        <f t="shared" si="51"/>
        <v>0</v>
      </c>
      <c r="AO26" s="12">
        <f t="shared" si="52"/>
        <v>0</v>
      </c>
      <c r="AP26" s="131"/>
      <c r="AQ26" s="131"/>
      <c r="AR26" s="131"/>
      <c r="AS26" s="131"/>
      <c r="AT26" s="131"/>
      <c r="AU26" s="131"/>
      <c r="AV26" s="131"/>
      <c r="AW26" s="131"/>
      <c r="AX26" s="131"/>
    </row>
    <row r="27" spans="1:50" s="97" customFormat="1" ht="12.6" customHeight="1" thickBot="1" x14ac:dyDescent="0.25">
      <c r="A27" s="14">
        <v>24</v>
      </c>
      <c r="B27" s="15" t="str">
        <f>VLOOKUP($A27,Data!A:G,3,FALSE)</f>
        <v>כי</v>
      </c>
      <c r="C27" s="15" t="str">
        <f>VLOOKUP($A27,Data!A:H,5,FALSE)</f>
        <v>אחדות ע.</v>
      </c>
      <c r="D27" s="67">
        <f>VLOOKUP($A27,Data!A:H,2,FALSE)</f>
        <v>24</v>
      </c>
      <c r="E27" s="16">
        <f>IF(F27&gt;0,VLOOKUP($A27,Data!A:H,7,FALSE),0)</f>
        <v>0</v>
      </c>
      <c r="F27" s="16">
        <f>VLOOKUP($A27,Data!A:X,9,FALSE)</f>
        <v>0</v>
      </c>
      <c r="G27" s="18">
        <f t="shared" si="29"/>
        <v>0</v>
      </c>
      <c r="H27" s="19">
        <f>IF(G27&gt;=HLOOKUP($D27,DataOdafimBenifrad!$1:$30,(((H$2)-1)*2)+8,FALSE),HLOOKUP($D27,DataOdafimBenifrad!$1:$30,(((H$2)-1)*2)+7,FALSE),0)</f>
        <v>0</v>
      </c>
      <c r="I27" s="20">
        <f t="shared" si="30"/>
        <v>0</v>
      </c>
      <c r="J27" s="18">
        <f t="shared" si="31"/>
        <v>0</v>
      </c>
      <c r="K27" s="22">
        <f>IF(J27&gt;=HLOOKUP($D27,DataOdafimBenifrad!$1:$30,(((K$2)-1)*2)+8,FALSE),HLOOKUP($D27,DataOdafimBenifrad!$1:$30,(((K$2)-1)*2)+7,FALSE),0)</f>
        <v>0</v>
      </c>
      <c r="L27" s="23">
        <f t="shared" si="32"/>
        <v>0</v>
      </c>
      <c r="M27" s="18">
        <f t="shared" si="33"/>
        <v>0</v>
      </c>
      <c r="N27" s="19">
        <f>IF(M27&gt;=HLOOKUP($D27,DataOdafimBenifrad!$1:$30,(((N$2)-1)*2)+8,FALSE),HLOOKUP($D27,DataOdafimBenifrad!$1:$30,(((N$2)-1)*2)+7,FALSE),0)</f>
        <v>0</v>
      </c>
      <c r="O27" s="20">
        <f t="shared" si="34"/>
        <v>0</v>
      </c>
      <c r="P27" s="18">
        <f t="shared" si="35"/>
        <v>0</v>
      </c>
      <c r="Q27" s="22">
        <f>IF(P27&gt;=HLOOKUP($D27,DataOdafimBenifrad!$1:$30,(((Q$2)-1)*2)+8,FALSE),HLOOKUP($D27,DataOdafimBenifrad!$1:$30,(((Q$2)-1)*2)+7,FALSE),0)</f>
        <v>0</v>
      </c>
      <c r="R27" s="23">
        <f t="shared" si="36"/>
        <v>0</v>
      </c>
      <c r="S27" s="18">
        <f t="shared" si="37"/>
        <v>0</v>
      </c>
      <c r="T27" s="19">
        <f>IF(S27&gt;=HLOOKUP($D27,DataOdafimBenifrad!$1:$30,(((T$2)-1)*2)+8,FALSE),HLOOKUP($D27,DataOdafimBenifrad!$1:$30,(((T$2)-1)*2)+7,FALSE),0)</f>
        <v>0</v>
      </c>
      <c r="U27" s="20">
        <f t="shared" si="38"/>
        <v>0</v>
      </c>
      <c r="V27" s="18">
        <f t="shared" si="39"/>
        <v>0</v>
      </c>
      <c r="W27" s="22">
        <f>IF(V27&gt;=HLOOKUP($D27,DataOdafimBenifrad!$1:$30,(((W$2)-1)*2)+8,FALSE),HLOOKUP($D27,DataOdafimBenifrad!$1:$30,(((W$2)-1)*2)+7,FALSE),0)</f>
        <v>0</v>
      </c>
      <c r="X27" s="23">
        <f t="shared" si="40"/>
        <v>0</v>
      </c>
      <c r="Y27" s="18">
        <f t="shared" si="41"/>
        <v>0</v>
      </c>
      <c r="Z27" s="19">
        <f>IF(Y27&gt;=HLOOKUP($D27,DataOdafimBenifrad!$1:$30,(((Z$2)-1)*2)+8,FALSE),HLOOKUP($D27,DataOdafimBenifrad!$1:$30,(((Z$2)-1)*2)+7,FALSE),0)</f>
        <v>0</v>
      </c>
      <c r="AA27" s="20">
        <f t="shared" si="42"/>
        <v>0</v>
      </c>
      <c r="AB27" s="18">
        <f t="shared" si="43"/>
        <v>0</v>
      </c>
      <c r="AC27" s="22">
        <f>IF(AB27&gt;=HLOOKUP($D27,DataOdafimBenifrad!$1:$30,(((AC$2)-1)*2)+8,FALSE),HLOOKUP($D27,DataOdafimBenifrad!$1:$30,(((AC$2)-1)*2)+7,FALSE),0)</f>
        <v>0</v>
      </c>
      <c r="AD27" s="23">
        <f t="shared" si="44"/>
        <v>0</v>
      </c>
      <c r="AE27" s="18">
        <f t="shared" si="45"/>
        <v>0</v>
      </c>
      <c r="AF27" s="19">
        <f>IF(AE27&gt;=HLOOKUP($D27,DataOdafimBenifrad!$1:$30,(((AF$2)-1)*2)+8,FALSE),HLOOKUP($D27,DataOdafimBenifrad!$1:$30,(((AF$2)-1)*2)+7,FALSE),0)</f>
        <v>0</v>
      </c>
      <c r="AG27" s="20">
        <f t="shared" si="46"/>
        <v>0</v>
      </c>
      <c r="AH27" s="18">
        <f t="shared" si="47"/>
        <v>0</v>
      </c>
      <c r="AI27" s="22">
        <f>IF(AH27&gt;=HLOOKUP($D27,DataOdafimBenifrad!$1:$30,(((AI$2)-1)*2)+8,FALSE),HLOOKUP($D27,DataOdafimBenifrad!$1:$30,(((AI$2)-1)*2)+7,FALSE),0)</f>
        <v>0</v>
      </c>
      <c r="AJ27" s="23">
        <f t="shared" si="48"/>
        <v>0</v>
      </c>
      <c r="AK27" s="18">
        <f t="shared" si="49"/>
        <v>0</v>
      </c>
      <c r="AL27" s="19">
        <f>IF(AK27&gt;=HLOOKUP($D27,DataOdafimBenifrad!$1:$30,(((AL$2)-1)*2)+8,FALSE),HLOOKUP($D27,DataOdafimBenifrad!$1:$30,(((AL$2)-1)*2)+7,FALSE),0)</f>
        <v>0</v>
      </c>
      <c r="AM27" s="20">
        <f t="shared" si="50"/>
        <v>0</v>
      </c>
      <c r="AN27" s="11">
        <f t="shared" si="51"/>
        <v>0</v>
      </c>
      <c r="AO27" s="12">
        <f t="shared" si="52"/>
        <v>0</v>
      </c>
      <c r="AP27" s="131"/>
      <c r="AQ27" s="131"/>
      <c r="AR27" s="131"/>
      <c r="AS27" s="131"/>
      <c r="AT27" s="131"/>
      <c r="AU27" s="131"/>
      <c r="AV27" s="131"/>
      <c r="AW27" s="131"/>
      <c r="AX27" s="131"/>
    </row>
    <row r="28" spans="1:50" s="97" customFormat="1" ht="12.6" customHeight="1" thickBot="1" x14ac:dyDescent="0.25">
      <c r="A28" s="14">
        <v>25</v>
      </c>
      <c r="B28" s="15" t="str">
        <f>VLOOKUP($A28,Data!A:G,3,FALSE)</f>
        <v>ינ</v>
      </c>
      <c r="C28" s="15" t="str">
        <f>VLOOKUP($A28,Data!A:H,5,FALSE)</f>
        <v>נוצרית</v>
      </c>
      <c r="D28" s="67">
        <f>VLOOKUP($A28,Data!A:H,2,FALSE)</f>
        <v>25</v>
      </c>
      <c r="E28" s="16">
        <f>IF(F28&gt;0,VLOOKUP($A28,Data!A:H,7,FALSE),0)</f>
        <v>0</v>
      </c>
      <c r="F28" s="16">
        <f>VLOOKUP($A28,Data!A:X,9,FALSE)</f>
        <v>0</v>
      </c>
      <c r="G28" s="18">
        <f t="shared" si="29"/>
        <v>0</v>
      </c>
      <c r="H28" s="19">
        <f>IF(G28&gt;=HLOOKUP($D28,DataOdafimBenifrad!$1:$30,(((H$2)-1)*2)+8,FALSE),HLOOKUP($D28,DataOdafimBenifrad!$1:$30,(((H$2)-1)*2)+7,FALSE),0)</f>
        <v>0</v>
      </c>
      <c r="I28" s="20">
        <f t="shared" si="30"/>
        <v>0</v>
      </c>
      <c r="J28" s="18">
        <f t="shared" si="31"/>
        <v>0</v>
      </c>
      <c r="K28" s="22">
        <f>IF(J28&gt;=HLOOKUP($D28,DataOdafimBenifrad!$1:$30,(((K$2)-1)*2)+8,FALSE),HLOOKUP($D28,DataOdafimBenifrad!$1:$30,(((K$2)-1)*2)+7,FALSE),0)</f>
        <v>0</v>
      </c>
      <c r="L28" s="23">
        <f t="shared" si="32"/>
        <v>0</v>
      </c>
      <c r="M28" s="18">
        <f t="shared" si="33"/>
        <v>0</v>
      </c>
      <c r="N28" s="19">
        <f>IF(M28&gt;=HLOOKUP($D28,DataOdafimBenifrad!$1:$30,(((N$2)-1)*2)+8,FALSE),HLOOKUP($D28,DataOdafimBenifrad!$1:$30,(((N$2)-1)*2)+7,FALSE),0)</f>
        <v>0</v>
      </c>
      <c r="O28" s="20">
        <f t="shared" si="34"/>
        <v>0</v>
      </c>
      <c r="P28" s="18">
        <f t="shared" si="35"/>
        <v>0</v>
      </c>
      <c r="Q28" s="22">
        <f>IF(P28&gt;=HLOOKUP($D28,DataOdafimBenifrad!$1:$30,(((Q$2)-1)*2)+8,FALSE),HLOOKUP($D28,DataOdafimBenifrad!$1:$30,(((Q$2)-1)*2)+7,FALSE),0)</f>
        <v>0</v>
      </c>
      <c r="R28" s="23">
        <f t="shared" si="36"/>
        <v>0</v>
      </c>
      <c r="S28" s="18">
        <f t="shared" si="37"/>
        <v>0</v>
      </c>
      <c r="T28" s="19">
        <f>IF(S28&gt;=HLOOKUP($D28,DataOdafimBenifrad!$1:$30,(((T$2)-1)*2)+8,FALSE),HLOOKUP($D28,DataOdafimBenifrad!$1:$30,(((T$2)-1)*2)+7,FALSE),0)</f>
        <v>0</v>
      </c>
      <c r="U28" s="20">
        <f t="shared" si="38"/>
        <v>0</v>
      </c>
      <c r="V28" s="18">
        <f t="shared" si="39"/>
        <v>0</v>
      </c>
      <c r="W28" s="22">
        <f>IF(V28&gt;=HLOOKUP($D28,DataOdafimBenifrad!$1:$30,(((W$2)-1)*2)+8,FALSE),HLOOKUP($D28,DataOdafimBenifrad!$1:$30,(((W$2)-1)*2)+7,FALSE),0)</f>
        <v>0</v>
      </c>
      <c r="X28" s="23">
        <f t="shared" si="40"/>
        <v>0</v>
      </c>
      <c r="Y28" s="18">
        <f t="shared" si="41"/>
        <v>0</v>
      </c>
      <c r="Z28" s="19">
        <f>IF(Y28&gt;=HLOOKUP($D28,DataOdafimBenifrad!$1:$30,(((Z$2)-1)*2)+8,FALSE),HLOOKUP($D28,DataOdafimBenifrad!$1:$30,(((Z$2)-1)*2)+7,FALSE),0)</f>
        <v>0</v>
      </c>
      <c r="AA28" s="20">
        <f t="shared" si="42"/>
        <v>0</v>
      </c>
      <c r="AB28" s="18">
        <f t="shared" si="43"/>
        <v>0</v>
      </c>
      <c r="AC28" s="22">
        <f>IF(AB28&gt;=HLOOKUP($D28,DataOdafimBenifrad!$1:$30,(((AC$2)-1)*2)+8,FALSE),HLOOKUP($D28,DataOdafimBenifrad!$1:$30,(((AC$2)-1)*2)+7,FALSE),0)</f>
        <v>0</v>
      </c>
      <c r="AD28" s="23">
        <f t="shared" si="44"/>
        <v>0</v>
      </c>
      <c r="AE28" s="18">
        <f t="shared" si="45"/>
        <v>0</v>
      </c>
      <c r="AF28" s="19">
        <f>IF(AE28&gt;=HLOOKUP($D28,DataOdafimBenifrad!$1:$30,(((AF$2)-1)*2)+8,FALSE),HLOOKUP($D28,DataOdafimBenifrad!$1:$30,(((AF$2)-1)*2)+7,FALSE),0)</f>
        <v>0</v>
      </c>
      <c r="AG28" s="20">
        <f t="shared" si="46"/>
        <v>0</v>
      </c>
      <c r="AH28" s="18">
        <f t="shared" si="47"/>
        <v>0</v>
      </c>
      <c r="AI28" s="22">
        <f>IF(AH28&gt;=HLOOKUP($D28,DataOdafimBenifrad!$1:$30,(((AI$2)-1)*2)+8,FALSE),HLOOKUP($D28,DataOdafimBenifrad!$1:$30,(((AI$2)-1)*2)+7,FALSE),0)</f>
        <v>0</v>
      </c>
      <c r="AJ28" s="23">
        <f t="shared" si="48"/>
        <v>0</v>
      </c>
      <c r="AK28" s="18">
        <f t="shared" si="49"/>
        <v>0</v>
      </c>
      <c r="AL28" s="19">
        <f>IF(AK28&gt;=HLOOKUP($D28,DataOdafimBenifrad!$1:$30,(((AL$2)-1)*2)+8,FALSE),HLOOKUP($D28,DataOdafimBenifrad!$1:$30,(((AL$2)-1)*2)+7,FALSE),0)</f>
        <v>0</v>
      </c>
      <c r="AM28" s="20">
        <f t="shared" si="50"/>
        <v>0</v>
      </c>
      <c r="AN28" s="11">
        <f t="shared" si="51"/>
        <v>0</v>
      </c>
      <c r="AO28" s="12">
        <f t="shared" si="52"/>
        <v>0</v>
      </c>
      <c r="AP28" s="131"/>
      <c r="AQ28" s="131"/>
      <c r="AR28" s="131"/>
      <c r="AS28" s="131"/>
      <c r="AT28" s="131"/>
      <c r="AU28" s="131"/>
      <c r="AV28" s="131"/>
      <c r="AW28" s="131"/>
      <c r="AX28" s="131"/>
    </row>
    <row r="29" spans="1:50" s="97" customFormat="1" ht="12.6" customHeight="1" thickBot="1" x14ac:dyDescent="0.25">
      <c r="A29" s="14">
        <v>26</v>
      </c>
      <c r="B29" s="15" t="str">
        <f>VLOOKUP($A29,Data!A:G,3,FALSE)</f>
        <v>זן</v>
      </c>
      <c r="C29" s="15" t="str">
        <f>VLOOKUP($A29,Data!A:H,5,FALSE)</f>
        <v>זהות</v>
      </c>
      <c r="D29" s="67">
        <f>VLOOKUP($A29,Data!A:H,2,FALSE)</f>
        <v>26</v>
      </c>
      <c r="E29" s="16">
        <f>IF(F29&gt;0,VLOOKUP($A29,Data!A:H,7,FALSE),0)</f>
        <v>0</v>
      </c>
      <c r="F29" s="16">
        <f>VLOOKUP($A29,Data!A:X,9,FALSE)</f>
        <v>0</v>
      </c>
      <c r="G29" s="18">
        <f t="shared" si="29"/>
        <v>0</v>
      </c>
      <c r="H29" s="19">
        <f>IF(G29&gt;=HLOOKUP($D29,DataOdafimBenifrad!$1:$30,(((H$2)-1)*2)+8,FALSE),HLOOKUP($D29,DataOdafimBenifrad!$1:$30,(((H$2)-1)*2)+7,FALSE),0)</f>
        <v>0</v>
      </c>
      <c r="I29" s="20">
        <f t="shared" si="30"/>
        <v>0</v>
      </c>
      <c r="J29" s="18">
        <f t="shared" si="31"/>
        <v>0</v>
      </c>
      <c r="K29" s="22">
        <f>IF(J29&gt;=HLOOKUP($D29,DataOdafimBenifrad!$1:$30,(((K$2)-1)*2)+8,FALSE),HLOOKUP($D29,DataOdafimBenifrad!$1:$30,(((K$2)-1)*2)+7,FALSE),0)</f>
        <v>0</v>
      </c>
      <c r="L29" s="23">
        <f t="shared" si="32"/>
        <v>0</v>
      </c>
      <c r="M29" s="18">
        <f t="shared" si="33"/>
        <v>0</v>
      </c>
      <c r="N29" s="19">
        <f>IF(M29&gt;=HLOOKUP($D29,DataOdafimBenifrad!$1:$30,(((N$2)-1)*2)+8,FALSE),HLOOKUP($D29,DataOdafimBenifrad!$1:$30,(((N$2)-1)*2)+7,FALSE),0)</f>
        <v>0</v>
      </c>
      <c r="O29" s="20">
        <f t="shared" si="34"/>
        <v>0</v>
      </c>
      <c r="P29" s="18">
        <f t="shared" si="35"/>
        <v>0</v>
      </c>
      <c r="Q29" s="22">
        <f>IF(P29&gt;=HLOOKUP($D29,DataOdafimBenifrad!$1:$30,(((Q$2)-1)*2)+8,FALSE),HLOOKUP($D29,DataOdafimBenifrad!$1:$30,(((Q$2)-1)*2)+7,FALSE),0)</f>
        <v>0</v>
      </c>
      <c r="R29" s="23">
        <f t="shared" si="36"/>
        <v>0</v>
      </c>
      <c r="S29" s="18">
        <f t="shared" si="37"/>
        <v>0</v>
      </c>
      <c r="T29" s="19">
        <f>IF(S29&gt;=HLOOKUP($D29,DataOdafimBenifrad!$1:$30,(((T$2)-1)*2)+8,FALSE),HLOOKUP($D29,DataOdafimBenifrad!$1:$30,(((T$2)-1)*2)+7,FALSE),0)</f>
        <v>0</v>
      </c>
      <c r="U29" s="20">
        <f t="shared" si="38"/>
        <v>0</v>
      </c>
      <c r="V29" s="18">
        <f t="shared" si="39"/>
        <v>0</v>
      </c>
      <c r="W29" s="22">
        <f>IF(V29&gt;=HLOOKUP($D29,DataOdafimBenifrad!$1:$30,(((W$2)-1)*2)+8,FALSE),HLOOKUP($D29,DataOdafimBenifrad!$1:$30,(((W$2)-1)*2)+7,FALSE),0)</f>
        <v>0</v>
      </c>
      <c r="X29" s="23">
        <f t="shared" si="40"/>
        <v>0</v>
      </c>
      <c r="Y29" s="18">
        <f t="shared" si="41"/>
        <v>0</v>
      </c>
      <c r="Z29" s="19">
        <f>IF(Y29&gt;=HLOOKUP($D29,DataOdafimBenifrad!$1:$30,(((Z$2)-1)*2)+8,FALSE),HLOOKUP($D29,DataOdafimBenifrad!$1:$30,(((Z$2)-1)*2)+7,FALSE),0)</f>
        <v>0</v>
      </c>
      <c r="AA29" s="20">
        <f t="shared" si="42"/>
        <v>0</v>
      </c>
      <c r="AB29" s="18">
        <f t="shared" si="43"/>
        <v>0</v>
      </c>
      <c r="AC29" s="22">
        <f>IF(AB29&gt;=HLOOKUP($D29,DataOdafimBenifrad!$1:$30,(((AC$2)-1)*2)+8,FALSE),HLOOKUP($D29,DataOdafimBenifrad!$1:$30,(((AC$2)-1)*2)+7,FALSE),0)</f>
        <v>0</v>
      </c>
      <c r="AD29" s="23">
        <f t="shared" si="44"/>
        <v>0</v>
      </c>
      <c r="AE29" s="18">
        <f t="shared" si="45"/>
        <v>0</v>
      </c>
      <c r="AF29" s="19">
        <f>IF(AE29&gt;=HLOOKUP($D29,DataOdafimBenifrad!$1:$30,(((AF$2)-1)*2)+8,FALSE),HLOOKUP($D29,DataOdafimBenifrad!$1:$30,(((AF$2)-1)*2)+7,FALSE),0)</f>
        <v>0</v>
      </c>
      <c r="AG29" s="20">
        <f t="shared" si="46"/>
        <v>0</v>
      </c>
      <c r="AH29" s="18">
        <f t="shared" si="47"/>
        <v>0</v>
      </c>
      <c r="AI29" s="22">
        <f>IF(AH29&gt;=HLOOKUP($D29,DataOdafimBenifrad!$1:$30,(((AI$2)-1)*2)+8,FALSE),HLOOKUP($D29,DataOdafimBenifrad!$1:$30,(((AI$2)-1)*2)+7,FALSE),0)</f>
        <v>0</v>
      </c>
      <c r="AJ29" s="23">
        <f t="shared" si="48"/>
        <v>0</v>
      </c>
      <c r="AK29" s="18">
        <f t="shared" si="49"/>
        <v>0</v>
      </c>
      <c r="AL29" s="19">
        <f>IF(AK29&gt;=HLOOKUP($D29,DataOdafimBenifrad!$1:$30,(((AL$2)-1)*2)+8,FALSE),HLOOKUP($D29,DataOdafimBenifrad!$1:$30,(((AL$2)-1)*2)+7,FALSE),0)</f>
        <v>0</v>
      </c>
      <c r="AM29" s="20">
        <f t="shared" si="50"/>
        <v>0</v>
      </c>
      <c r="AN29" s="11">
        <f t="shared" si="51"/>
        <v>0</v>
      </c>
      <c r="AO29" s="12">
        <f t="shared" si="52"/>
        <v>0</v>
      </c>
      <c r="AP29" s="131"/>
      <c r="AQ29" s="131"/>
      <c r="AR29" s="131"/>
      <c r="AS29" s="131"/>
      <c r="AT29" s="131"/>
      <c r="AU29" s="131"/>
      <c r="AV29" s="131"/>
      <c r="AW29" s="131"/>
      <c r="AX29" s="131"/>
    </row>
    <row r="30" spans="1:50" s="97" customFormat="1" ht="12.6" customHeight="1" thickBot="1" x14ac:dyDescent="0.25">
      <c r="A30" s="14">
        <v>27</v>
      </c>
      <c r="B30" s="15" t="str">
        <f>VLOOKUP($A30,Data!A:G,3,FALSE)</f>
        <v>יף</v>
      </c>
      <c r="C30" s="15" t="str">
        <f>VLOOKUP($A30,Data!A:H,5,FALSE)</f>
        <v>כ.האדם</v>
      </c>
      <c r="D30" s="67">
        <f>VLOOKUP($A30,Data!A:H,2,FALSE)</f>
        <v>27</v>
      </c>
      <c r="E30" s="16">
        <f>IF(F30&gt;0,VLOOKUP($A30,Data!A:H,7,FALSE),0)</f>
        <v>0</v>
      </c>
      <c r="F30" s="16">
        <f>VLOOKUP($A30,Data!A:X,9,FALSE)</f>
        <v>0</v>
      </c>
      <c r="G30" s="18">
        <f t="shared" si="29"/>
        <v>0</v>
      </c>
      <c r="H30" s="19">
        <f>IF(G30&gt;=HLOOKUP($D30,DataOdafimBenifrad!$1:$30,(((H$2)-1)*2)+8,FALSE),HLOOKUP($D30,DataOdafimBenifrad!$1:$30,(((H$2)-1)*2)+7,FALSE),0)</f>
        <v>0</v>
      </c>
      <c r="I30" s="20">
        <f t="shared" si="30"/>
        <v>0</v>
      </c>
      <c r="J30" s="18">
        <f t="shared" si="31"/>
        <v>0</v>
      </c>
      <c r="K30" s="22">
        <f>IF(J30&gt;=HLOOKUP($D30,DataOdafimBenifrad!$1:$30,(((K$2)-1)*2)+8,FALSE),HLOOKUP($D30,DataOdafimBenifrad!$1:$30,(((K$2)-1)*2)+7,FALSE),0)</f>
        <v>0</v>
      </c>
      <c r="L30" s="23">
        <f t="shared" si="32"/>
        <v>0</v>
      </c>
      <c r="M30" s="18">
        <f t="shared" si="33"/>
        <v>0</v>
      </c>
      <c r="N30" s="19">
        <f>IF(M30&gt;=HLOOKUP($D30,DataOdafimBenifrad!$1:$30,(((N$2)-1)*2)+8,FALSE),HLOOKUP($D30,DataOdafimBenifrad!$1:$30,(((N$2)-1)*2)+7,FALSE),0)</f>
        <v>0</v>
      </c>
      <c r="O30" s="20">
        <f t="shared" si="34"/>
        <v>0</v>
      </c>
      <c r="P30" s="18">
        <f t="shared" si="35"/>
        <v>0</v>
      </c>
      <c r="Q30" s="22">
        <f>IF(P30&gt;=HLOOKUP($D30,DataOdafimBenifrad!$1:$30,(((Q$2)-1)*2)+8,FALSE),HLOOKUP($D30,DataOdafimBenifrad!$1:$30,(((Q$2)-1)*2)+7,FALSE),0)</f>
        <v>0</v>
      </c>
      <c r="R30" s="23">
        <f t="shared" si="36"/>
        <v>0</v>
      </c>
      <c r="S30" s="18">
        <f t="shared" si="37"/>
        <v>0</v>
      </c>
      <c r="T30" s="19">
        <f>IF(S30&gt;=HLOOKUP($D30,DataOdafimBenifrad!$1:$30,(((T$2)-1)*2)+8,FALSE),HLOOKUP($D30,DataOdafimBenifrad!$1:$30,(((T$2)-1)*2)+7,FALSE),0)</f>
        <v>0</v>
      </c>
      <c r="U30" s="20">
        <f t="shared" si="38"/>
        <v>0</v>
      </c>
      <c r="V30" s="18">
        <f t="shared" si="39"/>
        <v>0</v>
      </c>
      <c r="W30" s="22">
        <f>IF(V30&gt;=HLOOKUP($D30,DataOdafimBenifrad!$1:$30,(((W$2)-1)*2)+8,FALSE),HLOOKUP($D30,DataOdafimBenifrad!$1:$30,(((W$2)-1)*2)+7,FALSE),0)</f>
        <v>0</v>
      </c>
      <c r="X30" s="23">
        <f t="shared" si="40"/>
        <v>0</v>
      </c>
      <c r="Y30" s="18">
        <f t="shared" si="41"/>
        <v>0</v>
      </c>
      <c r="Z30" s="19">
        <f>IF(Y30&gt;=HLOOKUP($D30,DataOdafimBenifrad!$1:$30,(((Z$2)-1)*2)+8,FALSE),HLOOKUP($D30,DataOdafimBenifrad!$1:$30,(((Z$2)-1)*2)+7,FALSE),0)</f>
        <v>0</v>
      </c>
      <c r="AA30" s="20">
        <f t="shared" si="42"/>
        <v>0</v>
      </c>
      <c r="AB30" s="18">
        <f t="shared" si="43"/>
        <v>0</v>
      </c>
      <c r="AC30" s="22">
        <f>IF(AB30&gt;=HLOOKUP($D30,DataOdafimBenifrad!$1:$30,(((AC$2)-1)*2)+8,FALSE),HLOOKUP($D30,DataOdafimBenifrad!$1:$30,(((AC$2)-1)*2)+7,FALSE),0)</f>
        <v>0</v>
      </c>
      <c r="AD30" s="23">
        <f t="shared" si="44"/>
        <v>0</v>
      </c>
      <c r="AE30" s="18">
        <f t="shared" si="45"/>
        <v>0</v>
      </c>
      <c r="AF30" s="19">
        <f>IF(AE30&gt;=HLOOKUP($D30,DataOdafimBenifrad!$1:$30,(((AF$2)-1)*2)+8,FALSE),HLOOKUP($D30,DataOdafimBenifrad!$1:$30,(((AF$2)-1)*2)+7,FALSE),0)</f>
        <v>0</v>
      </c>
      <c r="AG30" s="20">
        <f t="shared" si="46"/>
        <v>0</v>
      </c>
      <c r="AH30" s="18">
        <f t="shared" si="47"/>
        <v>0</v>
      </c>
      <c r="AI30" s="22">
        <f>IF(AH30&gt;=HLOOKUP($D30,DataOdafimBenifrad!$1:$30,(((AI$2)-1)*2)+8,FALSE),HLOOKUP($D30,DataOdafimBenifrad!$1:$30,(((AI$2)-1)*2)+7,FALSE),0)</f>
        <v>0</v>
      </c>
      <c r="AJ30" s="23">
        <f t="shared" si="48"/>
        <v>0</v>
      </c>
      <c r="AK30" s="18">
        <f t="shared" si="49"/>
        <v>0</v>
      </c>
      <c r="AL30" s="19">
        <f>IF(AK30&gt;=HLOOKUP($D30,DataOdafimBenifrad!$1:$30,(((AL$2)-1)*2)+8,FALSE),HLOOKUP($D30,DataOdafimBenifrad!$1:$30,(((AL$2)-1)*2)+7,FALSE),0)</f>
        <v>0</v>
      </c>
      <c r="AM30" s="20">
        <f t="shared" si="50"/>
        <v>0</v>
      </c>
      <c r="AN30" s="11">
        <f t="shared" si="51"/>
        <v>0</v>
      </c>
      <c r="AO30" s="12">
        <f t="shared" si="52"/>
        <v>0</v>
      </c>
      <c r="AP30" s="131"/>
      <c r="AQ30" s="131"/>
      <c r="AR30" s="131"/>
      <c r="AS30" s="131"/>
      <c r="AT30" s="131"/>
      <c r="AU30" s="131"/>
      <c r="AV30" s="131"/>
      <c r="AW30" s="131"/>
      <c r="AX30" s="131"/>
    </row>
    <row r="31" spans="1:50" s="97" customFormat="1" ht="12.6" customHeight="1" thickBot="1" x14ac:dyDescent="0.25">
      <c r="A31" s="14">
        <v>28</v>
      </c>
      <c r="B31" s="15" t="str">
        <f>VLOOKUP($A31,Data!A:G,3,FALSE)</f>
        <v>נך</v>
      </c>
      <c r="C31" s="15" t="str">
        <f>VLOOKUP($A31,Data!A:H,5,FALSE)</f>
        <v>כ.ושיוויון</v>
      </c>
      <c r="D31" s="67">
        <f>VLOOKUP($A31,Data!A:H,2,FALSE)</f>
        <v>28</v>
      </c>
      <c r="E31" s="16">
        <f>IF(F31&gt;0,VLOOKUP($A31,Data!A:H,7,FALSE),0)</f>
        <v>0</v>
      </c>
      <c r="F31" s="16">
        <f>VLOOKUP($A31,Data!A:X,9,FALSE)</f>
        <v>0</v>
      </c>
      <c r="G31" s="18">
        <f t="shared" si="29"/>
        <v>0</v>
      </c>
      <c r="H31" s="19">
        <f>IF(G31&gt;=HLOOKUP($D31,DataOdafimBenifrad!$1:$30,(((H$2)-1)*2)+8,FALSE),HLOOKUP($D31,DataOdafimBenifrad!$1:$30,(((H$2)-1)*2)+7,FALSE),0)</f>
        <v>0</v>
      </c>
      <c r="I31" s="20">
        <f t="shared" si="30"/>
        <v>0</v>
      </c>
      <c r="J31" s="18">
        <f t="shared" si="31"/>
        <v>0</v>
      </c>
      <c r="K31" s="22">
        <f>IF(J31&gt;=HLOOKUP($D31,DataOdafimBenifrad!$1:$30,(((K$2)-1)*2)+8,FALSE),HLOOKUP($D31,DataOdafimBenifrad!$1:$30,(((K$2)-1)*2)+7,FALSE),0)</f>
        <v>0</v>
      </c>
      <c r="L31" s="23">
        <f t="shared" si="32"/>
        <v>0</v>
      </c>
      <c r="M31" s="18">
        <f t="shared" si="33"/>
        <v>0</v>
      </c>
      <c r="N31" s="19">
        <f>IF(M31&gt;=HLOOKUP($D31,DataOdafimBenifrad!$1:$30,(((N$2)-1)*2)+8,FALSE),HLOOKUP($D31,DataOdafimBenifrad!$1:$30,(((N$2)-1)*2)+7,FALSE),0)</f>
        <v>0</v>
      </c>
      <c r="O31" s="20">
        <f t="shared" si="34"/>
        <v>0</v>
      </c>
      <c r="P31" s="18">
        <f t="shared" si="35"/>
        <v>0</v>
      </c>
      <c r="Q31" s="22">
        <f>IF(P31&gt;=HLOOKUP($D31,DataOdafimBenifrad!$1:$30,(((Q$2)-1)*2)+8,FALSE),HLOOKUP($D31,DataOdafimBenifrad!$1:$30,(((Q$2)-1)*2)+7,FALSE),0)</f>
        <v>0</v>
      </c>
      <c r="R31" s="23">
        <f t="shared" si="36"/>
        <v>0</v>
      </c>
      <c r="S31" s="18">
        <f t="shared" si="37"/>
        <v>0</v>
      </c>
      <c r="T31" s="19">
        <f>IF(S31&gt;=HLOOKUP($D31,DataOdafimBenifrad!$1:$30,(((T$2)-1)*2)+8,FALSE),HLOOKUP($D31,DataOdafimBenifrad!$1:$30,(((T$2)-1)*2)+7,FALSE),0)</f>
        <v>0</v>
      </c>
      <c r="U31" s="20">
        <f t="shared" si="38"/>
        <v>0</v>
      </c>
      <c r="V31" s="18">
        <f t="shared" si="39"/>
        <v>0</v>
      </c>
      <c r="W31" s="22">
        <f>IF(V31&gt;=HLOOKUP($D31,DataOdafimBenifrad!$1:$30,(((W$2)-1)*2)+8,FALSE),HLOOKUP($D31,DataOdafimBenifrad!$1:$30,(((W$2)-1)*2)+7,FALSE),0)</f>
        <v>0</v>
      </c>
      <c r="X31" s="23">
        <f t="shared" si="40"/>
        <v>0</v>
      </c>
      <c r="Y31" s="18">
        <f t="shared" si="41"/>
        <v>0</v>
      </c>
      <c r="Z31" s="19">
        <f>IF(Y31&gt;=HLOOKUP($D31,DataOdafimBenifrad!$1:$30,(((Z$2)-1)*2)+8,FALSE),HLOOKUP($D31,DataOdafimBenifrad!$1:$30,(((Z$2)-1)*2)+7,FALSE),0)</f>
        <v>0</v>
      </c>
      <c r="AA31" s="20">
        <f t="shared" si="42"/>
        <v>0</v>
      </c>
      <c r="AB31" s="18">
        <f t="shared" si="43"/>
        <v>0</v>
      </c>
      <c r="AC31" s="22">
        <f>IF(AB31&gt;=HLOOKUP($D31,DataOdafimBenifrad!$1:$30,(((AC$2)-1)*2)+8,FALSE),HLOOKUP($D31,DataOdafimBenifrad!$1:$30,(((AC$2)-1)*2)+7,FALSE),0)</f>
        <v>0</v>
      </c>
      <c r="AD31" s="23">
        <f t="shared" si="44"/>
        <v>0</v>
      </c>
      <c r="AE31" s="18">
        <f t="shared" si="45"/>
        <v>0</v>
      </c>
      <c r="AF31" s="19">
        <f>IF(AE31&gt;=HLOOKUP($D31,DataOdafimBenifrad!$1:$30,(((AF$2)-1)*2)+8,FALSE),HLOOKUP($D31,DataOdafimBenifrad!$1:$30,(((AF$2)-1)*2)+7,FALSE),0)</f>
        <v>0</v>
      </c>
      <c r="AG31" s="20">
        <f t="shared" si="46"/>
        <v>0</v>
      </c>
      <c r="AH31" s="18">
        <f t="shared" si="47"/>
        <v>0</v>
      </c>
      <c r="AI31" s="22">
        <f>IF(AH31&gt;=HLOOKUP($D31,DataOdafimBenifrad!$1:$30,(((AI$2)-1)*2)+8,FALSE),HLOOKUP($D31,DataOdafimBenifrad!$1:$30,(((AI$2)-1)*2)+7,FALSE),0)</f>
        <v>0</v>
      </c>
      <c r="AJ31" s="23">
        <f t="shared" si="48"/>
        <v>0</v>
      </c>
      <c r="AK31" s="18">
        <f t="shared" si="49"/>
        <v>0</v>
      </c>
      <c r="AL31" s="19">
        <f>IF(AK31&gt;=HLOOKUP($D31,DataOdafimBenifrad!$1:$30,(((AL$2)-1)*2)+8,FALSE),HLOOKUP($D31,DataOdafimBenifrad!$1:$30,(((AL$2)-1)*2)+7,FALSE),0)</f>
        <v>0</v>
      </c>
      <c r="AM31" s="20">
        <f t="shared" si="50"/>
        <v>0</v>
      </c>
      <c r="AN31" s="11">
        <f t="shared" si="51"/>
        <v>0</v>
      </c>
      <c r="AO31" s="12">
        <f t="shared" si="52"/>
        <v>0</v>
      </c>
      <c r="AP31" s="131"/>
      <c r="AQ31" s="131"/>
      <c r="AR31" s="131"/>
      <c r="AS31" s="131"/>
      <c r="AT31" s="131"/>
      <c r="AU31" s="131"/>
      <c r="AV31" s="131"/>
      <c r="AW31" s="131"/>
      <c r="AX31" s="131"/>
    </row>
    <row r="32" spans="1:50" s="97" customFormat="1" ht="12.6" customHeight="1" thickBot="1" x14ac:dyDescent="0.25">
      <c r="A32" s="14">
        <v>29</v>
      </c>
      <c r="B32" s="15" t="str">
        <f>VLOOKUP($A32,Data!A:G,3,FALSE)</f>
        <v>נץ</v>
      </c>
      <c r="C32" s="15" t="str">
        <f>VLOOKUP($A32,Data!A:H,5,FALSE)</f>
        <v>מהתחלה</v>
      </c>
      <c r="D32" s="67">
        <f>VLOOKUP($A32,Data!A:H,2,FALSE)</f>
        <v>29</v>
      </c>
      <c r="E32" s="16">
        <f>IF(F32&gt;0,VLOOKUP($A32,Data!A:H,7,FALSE),0)</f>
        <v>0</v>
      </c>
      <c r="F32" s="16">
        <f>VLOOKUP($A32,Data!A:X,9,FALSE)</f>
        <v>0</v>
      </c>
      <c r="G32" s="18">
        <f t="shared" si="29"/>
        <v>0</v>
      </c>
      <c r="H32" s="19">
        <f>IF(G32&gt;=HLOOKUP($D32,DataOdafimBenifrad!$1:$30,(((H$2)-1)*2)+8,FALSE),HLOOKUP($D32,DataOdafimBenifrad!$1:$30,(((H$2)-1)*2)+7,FALSE),0)</f>
        <v>0</v>
      </c>
      <c r="I32" s="20">
        <f t="shared" si="30"/>
        <v>0</v>
      </c>
      <c r="J32" s="18">
        <f t="shared" si="31"/>
        <v>0</v>
      </c>
      <c r="K32" s="22">
        <f>IF(J32&gt;=HLOOKUP($D32,DataOdafimBenifrad!$1:$30,(((K$2)-1)*2)+8,FALSE),HLOOKUP($D32,DataOdafimBenifrad!$1:$30,(((K$2)-1)*2)+7,FALSE),0)</f>
        <v>0</v>
      </c>
      <c r="L32" s="23">
        <f t="shared" si="32"/>
        <v>0</v>
      </c>
      <c r="M32" s="18">
        <f t="shared" si="33"/>
        <v>0</v>
      </c>
      <c r="N32" s="19">
        <f>IF(M32&gt;=HLOOKUP($D32,DataOdafimBenifrad!$1:$30,(((N$2)-1)*2)+8,FALSE),HLOOKUP($D32,DataOdafimBenifrad!$1:$30,(((N$2)-1)*2)+7,FALSE),0)</f>
        <v>0</v>
      </c>
      <c r="O32" s="20">
        <f t="shared" si="34"/>
        <v>0</v>
      </c>
      <c r="P32" s="18">
        <f t="shared" si="35"/>
        <v>0</v>
      </c>
      <c r="Q32" s="22">
        <f>IF(P32&gt;=HLOOKUP($D32,DataOdafimBenifrad!$1:$30,(((Q$2)-1)*2)+8,FALSE),HLOOKUP($D32,DataOdafimBenifrad!$1:$30,(((Q$2)-1)*2)+7,FALSE),0)</f>
        <v>0</v>
      </c>
      <c r="R32" s="23">
        <f t="shared" si="36"/>
        <v>0</v>
      </c>
      <c r="S32" s="18">
        <f t="shared" si="37"/>
        <v>0</v>
      </c>
      <c r="T32" s="19">
        <f>IF(S32&gt;=HLOOKUP($D32,DataOdafimBenifrad!$1:$30,(((T$2)-1)*2)+8,FALSE),HLOOKUP($D32,DataOdafimBenifrad!$1:$30,(((T$2)-1)*2)+7,FALSE),0)</f>
        <v>0</v>
      </c>
      <c r="U32" s="20">
        <f t="shared" si="38"/>
        <v>0</v>
      </c>
      <c r="V32" s="18">
        <f t="shared" si="39"/>
        <v>0</v>
      </c>
      <c r="W32" s="22">
        <f>IF(V32&gt;=HLOOKUP($D32,DataOdafimBenifrad!$1:$30,(((W$2)-1)*2)+8,FALSE),HLOOKUP($D32,DataOdafimBenifrad!$1:$30,(((W$2)-1)*2)+7,FALSE),0)</f>
        <v>0</v>
      </c>
      <c r="X32" s="23">
        <f t="shared" si="40"/>
        <v>0</v>
      </c>
      <c r="Y32" s="18">
        <f t="shared" si="41"/>
        <v>0</v>
      </c>
      <c r="Z32" s="19">
        <f>IF(Y32&gt;=HLOOKUP($D32,DataOdafimBenifrad!$1:$30,(((Z$2)-1)*2)+8,FALSE),HLOOKUP($D32,DataOdafimBenifrad!$1:$30,(((Z$2)-1)*2)+7,FALSE),0)</f>
        <v>0</v>
      </c>
      <c r="AA32" s="20">
        <f t="shared" si="42"/>
        <v>0</v>
      </c>
      <c r="AB32" s="18">
        <f t="shared" si="43"/>
        <v>0</v>
      </c>
      <c r="AC32" s="22">
        <f>IF(AB32&gt;=HLOOKUP($D32,DataOdafimBenifrad!$1:$30,(((AC$2)-1)*2)+8,FALSE),HLOOKUP($D32,DataOdafimBenifrad!$1:$30,(((AC$2)-1)*2)+7,FALSE),0)</f>
        <v>0</v>
      </c>
      <c r="AD32" s="23">
        <f t="shared" si="44"/>
        <v>0</v>
      </c>
      <c r="AE32" s="18">
        <f t="shared" si="45"/>
        <v>0</v>
      </c>
      <c r="AF32" s="19">
        <f>IF(AE32&gt;=HLOOKUP($D32,DataOdafimBenifrad!$1:$30,(((AF$2)-1)*2)+8,FALSE),HLOOKUP($D32,DataOdafimBenifrad!$1:$30,(((AF$2)-1)*2)+7,FALSE),0)</f>
        <v>0</v>
      </c>
      <c r="AG32" s="20">
        <f t="shared" si="46"/>
        <v>0</v>
      </c>
      <c r="AH32" s="18">
        <f t="shared" si="47"/>
        <v>0</v>
      </c>
      <c r="AI32" s="22">
        <f>IF(AH32&gt;=HLOOKUP($D32,DataOdafimBenifrad!$1:$30,(((AI$2)-1)*2)+8,FALSE),HLOOKUP($D32,DataOdafimBenifrad!$1:$30,(((AI$2)-1)*2)+7,FALSE),0)</f>
        <v>0</v>
      </c>
      <c r="AJ32" s="23">
        <f t="shared" si="48"/>
        <v>0</v>
      </c>
      <c r="AK32" s="18">
        <f t="shared" si="49"/>
        <v>0</v>
      </c>
      <c r="AL32" s="19">
        <f>IF(AK32&gt;=HLOOKUP($D32,DataOdafimBenifrad!$1:$30,(((AL$2)-1)*2)+8,FALSE),HLOOKUP($D32,DataOdafimBenifrad!$1:$30,(((AL$2)-1)*2)+7,FALSE),0)</f>
        <v>0</v>
      </c>
      <c r="AM32" s="20">
        <f t="shared" si="50"/>
        <v>0</v>
      </c>
      <c r="AN32" s="11">
        <f t="shared" si="51"/>
        <v>0</v>
      </c>
      <c r="AO32" s="12">
        <f t="shared" si="52"/>
        <v>0</v>
      </c>
      <c r="AP32" s="131"/>
      <c r="AQ32" s="131"/>
      <c r="AR32" s="131"/>
      <c r="AS32" s="131"/>
      <c r="AT32" s="131"/>
      <c r="AU32" s="131"/>
      <c r="AV32" s="131"/>
      <c r="AW32" s="131"/>
      <c r="AX32" s="131"/>
    </row>
    <row r="33" spans="1:50" s="97" customFormat="1" ht="12.6" customHeight="1" thickBot="1" x14ac:dyDescent="0.25">
      <c r="A33" s="14">
        <v>30</v>
      </c>
      <c r="B33" s="15" t="str">
        <f>VLOOKUP($A33,Data!A:G,3,FALSE)</f>
        <v>יק</v>
      </c>
      <c r="C33" s="15" t="str">
        <f>VLOOKUP($A33,Data!A:H,5,FALSE)</f>
        <v>התנכ"י</v>
      </c>
      <c r="D33" s="67">
        <f>VLOOKUP($A33,Data!A:H,2,FALSE)</f>
        <v>30</v>
      </c>
      <c r="E33" s="16">
        <f>IF(F33&gt;0,VLOOKUP($A33,Data!A:H,7,FALSE),0)</f>
        <v>0</v>
      </c>
      <c r="F33" s="16">
        <f>VLOOKUP($A33,Data!A:X,9,FALSE)</f>
        <v>0</v>
      </c>
      <c r="G33" s="18">
        <f t="shared" si="29"/>
        <v>0</v>
      </c>
      <c r="H33" s="19">
        <f>IF(G33&gt;=HLOOKUP($D33,DataOdafimBenifrad!$1:$30,(((H$2)-1)*2)+8,FALSE),HLOOKUP($D33,DataOdafimBenifrad!$1:$30,(((H$2)-1)*2)+7,FALSE),0)</f>
        <v>0</v>
      </c>
      <c r="I33" s="20">
        <f t="shared" si="30"/>
        <v>0</v>
      </c>
      <c r="J33" s="18">
        <f t="shared" si="31"/>
        <v>0</v>
      </c>
      <c r="K33" s="22">
        <f>IF(J33&gt;=HLOOKUP($D33,DataOdafimBenifrad!$1:$30,(((K$2)-1)*2)+8,FALSE),HLOOKUP($D33,DataOdafimBenifrad!$1:$30,(((K$2)-1)*2)+7,FALSE),0)</f>
        <v>0</v>
      </c>
      <c r="L33" s="23">
        <f t="shared" si="32"/>
        <v>0</v>
      </c>
      <c r="M33" s="18">
        <f t="shared" si="33"/>
        <v>0</v>
      </c>
      <c r="N33" s="19">
        <f>IF(M33&gt;=HLOOKUP($D33,DataOdafimBenifrad!$1:$30,(((N$2)-1)*2)+8,FALSE),HLOOKUP($D33,DataOdafimBenifrad!$1:$30,(((N$2)-1)*2)+7,FALSE),0)</f>
        <v>0</v>
      </c>
      <c r="O33" s="20">
        <f t="shared" si="34"/>
        <v>0</v>
      </c>
      <c r="P33" s="18">
        <f t="shared" si="35"/>
        <v>0</v>
      </c>
      <c r="Q33" s="22">
        <f>IF(P33&gt;=HLOOKUP($D33,DataOdafimBenifrad!$1:$30,(((Q$2)-1)*2)+8,FALSE),HLOOKUP($D33,DataOdafimBenifrad!$1:$30,(((Q$2)-1)*2)+7,FALSE),0)</f>
        <v>0</v>
      </c>
      <c r="R33" s="23">
        <f t="shared" si="36"/>
        <v>0</v>
      </c>
      <c r="S33" s="18">
        <f t="shared" si="37"/>
        <v>0</v>
      </c>
      <c r="T33" s="19">
        <f>IF(S33&gt;=HLOOKUP($D33,DataOdafimBenifrad!$1:$30,(((T$2)-1)*2)+8,FALSE),HLOOKUP($D33,DataOdafimBenifrad!$1:$30,(((T$2)-1)*2)+7,FALSE),0)</f>
        <v>0</v>
      </c>
      <c r="U33" s="20">
        <f t="shared" si="38"/>
        <v>0</v>
      </c>
      <c r="V33" s="18">
        <f t="shared" si="39"/>
        <v>0</v>
      </c>
      <c r="W33" s="22">
        <f>IF(V33&gt;=HLOOKUP($D33,DataOdafimBenifrad!$1:$30,(((W$2)-1)*2)+8,FALSE),HLOOKUP($D33,DataOdafimBenifrad!$1:$30,(((W$2)-1)*2)+7,FALSE),0)</f>
        <v>0</v>
      </c>
      <c r="X33" s="23">
        <f t="shared" si="40"/>
        <v>0</v>
      </c>
      <c r="Y33" s="18">
        <f t="shared" si="41"/>
        <v>0</v>
      </c>
      <c r="Z33" s="19">
        <f>IF(Y33&gt;=HLOOKUP($D33,DataOdafimBenifrad!$1:$30,(((Z$2)-1)*2)+8,FALSE),HLOOKUP($D33,DataOdafimBenifrad!$1:$30,(((Z$2)-1)*2)+7,FALSE),0)</f>
        <v>0</v>
      </c>
      <c r="AA33" s="20">
        <f t="shared" si="42"/>
        <v>0</v>
      </c>
      <c r="AB33" s="18">
        <f t="shared" si="43"/>
        <v>0</v>
      </c>
      <c r="AC33" s="22">
        <f>IF(AB33&gt;=HLOOKUP($D33,DataOdafimBenifrad!$1:$30,(((AC$2)-1)*2)+8,FALSE),HLOOKUP($D33,DataOdafimBenifrad!$1:$30,(((AC$2)-1)*2)+7,FALSE),0)</f>
        <v>0</v>
      </c>
      <c r="AD33" s="23">
        <f t="shared" si="44"/>
        <v>0</v>
      </c>
      <c r="AE33" s="18">
        <f t="shared" si="45"/>
        <v>0</v>
      </c>
      <c r="AF33" s="19">
        <f>IF(AE33&gt;=HLOOKUP($D33,DataOdafimBenifrad!$1:$30,(((AF$2)-1)*2)+8,FALSE),HLOOKUP($D33,DataOdafimBenifrad!$1:$30,(((AF$2)-1)*2)+7,FALSE),0)</f>
        <v>0</v>
      </c>
      <c r="AG33" s="20">
        <f t="shared" si="46"/>
        <v>0</v>
      </c>
      <c r="AH33" s="18">
        <f t="shared" si="47"/>
        <v>0</v>
      </c>
      <c r="AI33" s="22">
        <f>IF(AH33&gt;=HLOOKUP($D33,DataOdafimBenifrad!$1:$30,(((AI$2)-1)*2)+8,FALSE),HLOOKUP($D33,DataOdafimBenifrad!$1:$30,(((AI$2)-1)*2)+7,FALSE),0)</f>
        <v>0</v>
      </c>
      <c r="AJ33" s="23">
        <f t="shared" si="48"/>
        <v>0</v>
      </c>
      <c r="AK33" s="18">
        <f t="shared" si="49"/>
        <v>0</v>
      </c>
      <c r="AL33" s="19">
        <f>IF(AK33&gt;=HLOOKUP($D33,DataOdafimBenifrad!$1:$30,(((AL$2)-1)*2)+8,FALSE),HLOOKUP($D33,DataOdafimBenifrad!$1:$30,(((AL$2)-1)*2)+7,FALSE),0)</f>
        <v>0</v>
      </c>
      <c r="AM33" s="20">
        <f t="shared" si="50"/>
        <v>0</v>
      </c>
      <c r="AN33" s="11">
        <f t="shared" si="51"/>
        <v>0</v>
      </c>
      <c r="AO33" s="12">
        <f t="shared" si="52"/>
        <v>0</v>
      </c>
      <c r="AP33" s="131"/>
      <c r="AQ33" s="131"/>
      <c r="AR33" s="131"/>
      <c r="AS33" s="131"/>
      <c r="AT33" s="131"/>
      <c r="AU33" s="131"/>
      <c r="AV33" s="131"/>
      <c r="AW33" s="131"/>
      <c r="AX33" s="131"/>
    </row>
    <row r="34" spans="1:50" s="97" customFormat="1" ht="12.6" customHeight="1" thickBot="1" x14ac:dyDescent="0.25">
      <c r="A34" s="14">
        <v>31</v>
      </c>
      <c r="B34" s="15" t="str">
        <f>VLOOKUP($A34,Data!A:G,3,FALSE)</f>
        <v>זכ</v>
      </c>
      <c r="C34" s="15" t="str">
        <f>VLOOKUP($A34,Data!A:H,5,FALSE)</f>
        <v>דמוקראטורה</v>
      </c>
      <c r="D34" s="67">
        <f>VLOOKUP($A34,Data!A:H,2,FALSE)</f>
        <v>31</v>
      </c>
      <c r="E34" s="16">
        <f>IF(F34&gt;0,VLOOKUP($A34,Data!A:H,7,FALSE),0)</f>
        <v>0</v>
      </c>
      <c r="F34" s="16">
        <f>VLOOKUP($A34,Data!A:X,9,FALSE)</f>
        <v>0</v>
      </c>
      <c r="G34" s="18">
        <f t="shared" si="29"/>
        <v>0</v>
      </c>
      <c r="H34" s="19">
        <f>IF(G34&gt;=HLOOKUP($D34,DataOdafimBenifrad!$1:$30,(((H$2)-1)*2)+8,FALSE),HLOOKUP($D34,DataOdafimBenifrad!$1:$30,(((H$2)-1)*2)+7,FALSE),0)</f>
        <v>0</v>
      </c>
      <c r="I34" s="20">
        <f t="shared" si="30"/>
        <v>0</v>
      </c>
      <c r="J34" s="18">
        <f t="shared" si="31"/>
        <v>0</v>
      </c>
      <c r="K34" s="22">
        <f>IF(J34&gt;=HLOOKUP($D34,DataOdafimBenifrad!$1:$30,(((K$2)-1)*2)+8,FALSE),HLOOKUP($D34,DataOdafimBenifrad!$1:$30,(((K$2)-1)*2)+7,FALSE),0)</f>
        <v>0</v>
      </c>
      <c r="L34" s="23">
        <f t="shared" si="32"/>
        <v>0</v>
      </c>
      <c r="M34" s="18">
        <f t="shared" si="33"/>
        <v>0</v>
      </c>
      <c r="N34" s="19">
        <f>IF(M34&gt;=HLOOKUP($D34,DataOdafimBenifrad!$1:$30,(((N$2)-1)*2)+8,FALSE),HLOOKUP($D34,DataOdafimBenifrad!$1:$30,(((N$2)-1)*2)+7,FALSE),0)</f>
        <v>0</v>
      </c>
      <c r="O34" s="20">
        <f t="shared" si="34"/>
        <v>0</v>
      </c>
      <c r="P34" s="18">
        <f t="shared" si="35"/>
        <v>0</v>
      </c>
      <c r="Q34" s="22">
        <f>IF(P34&gt;=HLOOKUP($D34,DataOdafimBenifrad!$1:$30,(((Q$2)-1)*2)+8,FALSE),HLOOKUP($D34,DataOdafimBenifrad!$1:$30,(((Q$2)-1)*2)+7,FALSE),0)</f>
        <v>0</v>
      </c>
      <c r="R34" s="23">
        <f t="shared" si="36"/>
        <v>0</v>
      </c>
      <c r="S34" s="18">
        <f t="shared" si="37"/>
        <v>0</v>
      </c>
      <c r="T34" s="19">
        <f>IF(S34&gt;=HLOOKUP($D34,DataOdafimBenifrad!$1:$30,(((T$2)-1)*2)+8,FALSE),HLOOKUP($D34,DataOdafimBenifrad!$1:$30,(((T$2)-1)*2)+7,FALSE),0)</f>
        <v>0</v>
      </c>
      <c r="U34" s="20">
        <f t="shared" si="38"/>
        <v>0</v>
      </c>
      <c r="V34" s="18">
        <f t="shared" si="39"/>
        <v>0</v>
      </c>
      <c r="W34" s="22">
        <f>IF(V34&gt;=HLOOKUP($D34,DataOdafimBenifrad!$1:$30,(((W$2)-1)*2)+8,FALSE),HLOOKUP($D34,DataOdafimBenifrad!$1:$30,(((W$2)-1)*2)+7,FALSE),0)</f>
        <v>0</v>
      </c>
      <c r="X34" s="23">
        <f t="shared" si="40"/>
        <v>0</v>
      </c>
      <c r="Y34" s="18">
        <f t="shared" si="41"/>
        <v>0</v>
      </c>
      <c r="Z34" s="19">
        <f>IF(Y34&gt;=HLOOKUP($D34,DataOdafimBenifrad!$1:$30,(((Z$2)-1)*2)+8,FALSE),HLOOKUP($D34,DataOdafimBenifrad!$1:$30,(((Z$2)-1)*2)+7,FALSE),0)</f>
        <v>0</v>
      </c>
      <c r="AA34" s="20">
        <f t="shared" si="42"/>
        <v>0</v>
      </c>
      <c r="AB34" s="18">
        <f t="shared" si="43"/>
        <v>0</v>
      </c>
      <c r="AC34" s="22">
        <f>IF(AB34&gt;=HLOOKUP($D34,DataOdafimBenifrad!$1:$30,(((AC$2)-1)*2)+8,FALSE),HLOOKUP($D34,DataOdafimBenifrad!$1:$30,(((AC$2)-1)*2)+7,FALSE),0)</f>
        <v>0</v>
      </c>
      <c r="AD34" s="23">
        <f t="shared" si="44"/>
        <v>0</v>
      </c>
      <c r="AE34" s="18">
        <f t="shared" si="45"/>
        <v>0</v>
      </c>
      <c r="AF34" s="19">
        <f>IF(AE34&gt;=HLOOKUP($D34,DataOdafimBenifrad!$1:$30,(((AF$2)-1)*2)+8,FALSE),HLOOKUP($D34,DataOdafimBenifrad!$1:$30,(((AF$2)-1)*2)+7,FALSE),0)</f>
        <v>0</v>
      </c>
      <c r="AG34" s="20">
        <f t="shared" si="46"/>
        <v>0</v>
      </c>
      <c r="AH34" s="18">
        <f t="shared" si="47"/>
        <v>0</v>
      </c>
      <c r="AI34" s="22">
        <f>IF(AH34&gt;=HLOOKUP($D34,DataOdafimBenifrad!$1:$30,(((AI$2)-1)*2)+8,FALSE),HLOOKUP($D34,DataOdafimBenifrad!$1:$30,(((AI$2)-1)*2)+7,FALSE),0)</f>
        <v>0</v>
      </c>
      <c r="AJ34" s="23">
        <f t="shared" si="48"/>
        <v>0</v>
      </c>
      <c r="AK34" s="18">
        <f t="shared" si="49"/>
        <v>0</v>
      </c>
      <c r="AL34" s="19">
        <f>IF(AK34&gt;=HLOOKUP($D34,DataOdafimBenifrad!$1:$30,(((AL$2)-1)*2)+8,FALSE),HLOOKUP($D34,DataOdafimBenifrad!$1:$30,(((AL$2)-1)*2)+7,FALSE),0)</f>
        <v>0</v>
      </c>
      <c r="AM34" s="20">
        <f t="shared" si="50"/>
        <v>0</v>
      </c>
      <c r="AN34" s="11">
        <f t="shared" si="51"/>
        <v>0</v>
      </c>
      <c r="AO34" s="12">
        <f t="shared" si="52"/>
        <v>0</v>
      </c>
      <c r="AP34" s="131"/>
      <c r="AQ34" s="131"/>
      <c r="AR34" s="131"/>
      <c r="AS34" s="131"/>
      <c r="AT34" s="131"/>
      <c r="AU34" s="131"/>
      <c r="AV34" s="131"/>
      <c r="AW34" s="131"/>
      <c r="AX34" s="131"/>
    </row>
    <row r="35" spans="1:50" s="97" customFormat="1" ht="12.6" customHeight="1" thickBot="1" x14ac:dyDescent="0.25">
      <c r="A35" s="14">
        <v>32</v>
      </c>
      <c r="B35" s="15" t="str">
        <f>VLOOKUP($A35,Data!A:G,3,FALSE)</f>
        <v>כ</v>
      </c>
      <c r="C35" s="15" t="str">
        <f>VLOOKUP($A35,Data!A:H,5,FALSE)</f>
        <v>נעם</v>
      </c>
      <c r="D35" s="67">
        <f>VLOOKUP($A35,Data!A:H,2,FALSE)</f>
        <v>32</v>
      </c>
      <c r="E35" s="16">
        <f>IF(F35&gt;0,VLOOKUP($A35,Data!A:H,7,FALSE),0)</f>
        <v>0</v>
      </c>
      <c r="F35" s="16">
        <f>VLOOKUP($A35,Data!A:X,9,FALSE)</f>
        <v>0</v>
      </c>
      <c r="G35" s="18">
        <f t="shared" si="29"/>
        <v>0</v>
      </c>
      <c r="H35" s="19">
        <f>IF(G35&gt;=HLOOKUP($D35,DataOdafimBenifrad!$1:$30,(((H$2)-1)*2)+8,FALSE),HLOOKUP($D35,DataOdafimBenifrad!$1:$30,(((H$2)-1)*2)+7,FALSE),0)</f>
        <v>0</v>
      </c>
      <c r="I35" s="20">
        <f t="shared" si="30"/>
        <v>0</v>
      </c>
      <c r="J35" s="18">
        <f t="shared" si="31"/>
        <v>0</v>
      </c>
      <c r="K35" s="22">
        <f>IF(J35&gt;=HLOOKUP($D35,DataOdafimBenifrad!$1:$30,(((K$2)-1)*2)+8,FALSE),HLOOKUP($D35,DataOdafimBenifrad!$1:$30,(((K$2)-1)*2)+7,FALSE),0)</f>
        <v>0</v>
      </c>
      <c r="L35" s="23">
        <f t="shared" si="32"/>
        <v>0</v>
      </c>
      <c r="M35" s="18">
        <f t="shared" si="33"/>
        <v>0</v>
      </c>
      <c r="N35" s="19">
        <f>IF(M35&gt;=HLOOKUP($D35,DataOdafimBenifrad!$1:$30,(((N$2)-1)*2)+8,FALSE),HLOOKUP($D35,DataOdafimBenifrad!$1:$30,(((N$2)-1)*2)+7,FALSE),0)</f>
        <v>0</v>
      </c>
      <c r="O35" s="20">
        <f t="shared" si="34"/>
        <v>0</v>
      </c>
      <c r="P35" s="18">
        <f t="shared" si="35"/>
        <v>0</v>
      </c>
      <c r="Q35" s="22">
        <f>IF(P35&gt;=HLOOKUP($D35,DataOdafimBenifrad!$1:$30,(((Q$2)-1)*2)+8,FALSE),HLOOKUP($D35,DataOdafimBenifrad!$1:$30,(((Q$2)-1)*2)+7,FALSE),0)</f>
        <v>0</v>
      </c>
      <c r="R35" s="23">
        <f t="shared" si="36"/>
        <v>0</v>
      </c>
      <c r="S35" s="18">
        <f t="shared" si="37"/>
        <v>0</v>
      </c>
      <c r="T35" s="19">
        <f>IF(S35&gt;=HLOOKUP($D35,DataOdafimBenifrad!$1:$30,(((T$2)-1)*2)+8,FALSE),HLOOKUP($D35,DataOdafimBenifrad!$1:$30,(((T$2)-1)*2)+7,FALSE),0)</f>
        <v>0</v>
      </c>
      <c r="U35" s="20">
        <f t="shared" si="38"/>
        <v>0</v>
      </c>
      <c r="V35" s="18">
        <f t="shared" si="39"/>
        <v>0</v>
      </c>
      <c r="W35" s="22">
        <f>IF(V35&gt;=HLOOKUP($D35,DataOdafimBenifrad!$1:$30,(((W$2)-1)*2)+8,FALSE),HLOOKUP($D35,DataOdafimBenifrad!$1:$30,(((W$2)-1)*2)+7,FALSE),0)</f>
        <v>0</v>
      </c>
      <c r="X35" s="23">
        <f t="shared" si="40"/>
        <v>0</v>
      </c>
      <c r="Y35" s="18">
        <f t="shared" si="41"/>
        <v>0</v>
      </c>
      <c r="Z35" s="19">
        <f>IF(Y35&gt;=HLOOKUP($D35,DataOdafimBenifrad!$1:$30,(((Z$2)-1)*2)+8,FALSE),HLOOKUP($D35,DataOdafimBenifrad!$1:$30,(((Z$2)-1)*2)+7,FALSE),0)</f>
        <v>0</v>
      </c>
      <c r="AA35" s="20">
        <f t="shared" si="42"/>
        <v>0</v>
      </c>
      <c r="AB35" s="18">
        <f t="shared" si="43"/>
        <v>0</v>
      </c>
      <c r="AC35" s="22">
        <f>IF(AB35&gt;=HLOOKUP($D35,DataOdafimBenifrad!$1:$30,(((AC$2)-1)*2)+8,FALSE),HLOOKUP($D35,DataOdafimBenifrad!$1:$30,(((AC$2)-1)*2)+7,FALSE),0)</f>
        <v>0</v>
      </c>
      <c r="AD35" s="23">
        <f t="shared" si="44"/>
        <v>0</v>
      </c>
      <c r="AE35" s="18">
        <f t="shared" si="45"/>
        <v>0</v>
      </c>
      <c r="AF35" s="19">
        <f>IF(AE35&gt;=HLOOKUP($D35,DataOdafimBenifrad!$1:$30,(((AF$2)-1)*2)+8,FALSE),HLOOKUP($D35,DataOdafimBenifrad!$1:$30,(((AF$2)-1)*2)+7,FALSE),0)</f>
        <v>0</v>
      </c>
      <c r="AG35" s="20">
        <f t="shared" si="46"/>
        <v>0</v>
      </c>
      <c r="AH35" s="18">
        <f t="shared" si="47"/>
        <v>0</v>
      </c>
      <c r="AI35" s="22">
        <f>IF(AH35&gt;=HLOOKUP($D35,DataOdafimBenifrad!$1:$30,(((AI$2)-1)*2)+8,FALSE),HLOOKUP($D35,DataOdafimBenifrad!$1:$30,(((AI$2)-1)*2)+7,FALSE),0)</f>
        <v>0</v>
      </c>
      <c r="AJ35" s="23">
        <f t="shared" si="48"/>
        <v>0</v>
      </c>
      <c r="AK35" s="18">
        <f t="shared" si="49"/>
        <v>0</v>
      </c>
      <c r="AL35" s="19">
        <f>IF(AK35&gt;=HLOOKUP($D35,DataOdafimBenifrad!$1:$30,(((AL$2)-1)*2)+8,FALSE),HLOOKUP($D35,DataOdafimBenifrad!$1:$30,(((AL$2)-1)*2)+7,FALSE),0)</f>
        <v>0</v>
      </c>
      <c r="AM35" s="20">
        <f t="shared" si="50"/>
        <v>0</v>
      </c>
      <c r="AN35" s="11">
        <f t="shared" si="51"/>
        <v>0</v>
      </c>
      <c r="AO35" s="12">
        <f t="shared" si="52"/>
        <v>0</v>
      </c>
      <c r="AP35" s="131"/>
      <c r="AQ35" s="131"/>
      <c r="AR35" s="131"/>
      <c r="AS35" s="131"/>
      <c r="AT35" s="131"/>
      <c r="AU35" s="131"/>
      <c r="AV35" s="131"/>
      <c r="AW35" s="131"/>
      <c r="AX35" s="131"/>
    </row>
    <row r="36" spans="1:50" s="97" customFormat="1" ht="12.6" customHeight="1" thickBot="1" x14ac:dyDescent="0.25">
      <c r="A36" s="14">
        <v>33</v>
      </c>
      <c r="B36" s="15">
        <f>VLOOKUP($A36,Data!A:G,3,FALSE)</f>
        <v>0</v>
      </c>
      <c r="C36" s="15">
        <f>VLOOKUP($A36,Data!A:H,5,FALSE)</f>
        <v>0</v>
      </c>
      <c r="D36" s="67">
        <f>VLOOKUP($A36,Data!A:H,2,FALSE)</f>
        <v>33</v>
      </c>
      <c r="E36" s="16">
        <f>IF(F36&gt;0,VLOOKUP($A36,Data!A:H,7,FALSE),0)</f>
        <v>0</v>
      </c>
      <c r="F36" s="16">
        <f>VLOOKUP($A36,Data!A:X,9,FALSE)</f>
        <v>0</v>
      </c>
      <c r="G36" s="18">
        <f t="shared" si="29"/>
        <v>0</v>
      </c>
      <c r="H36" s="19">
        <f>IF(G36&gt;=HLOOKUP($D36,DataOdafimBenifrad!$1:$30,(((H$2)-1)*2)+8,FALSE),HLOOKUP($D36,DataOdafimBenifrad!$1:$30,(((H$2)-1)*2)+7,FALSE),0)</f>
        <v>0</v>
      </c>
      <c r="I36" s="20">
        <f t="shared" si="30"/>
        <v>0</v>
      </c>
      <c r="J36" s="18">
        <f t="shared" si="31"/>
        <v>0</v>
      </c>
      <c r="K36" s="22">
        <f>IF(J36&gt;=HLOOKUP($D36,DataOdafimBenifrad!$1:$30,(((K$2)-1)*2)+8,FALSE),HLOOKUP($D36,DataOdafimBenifrad!$1:$30,(((K$2)-1)*2)+7,FALSE),0)</f>
        <v>0</v>
      </c>
      <c r="L36" s="23">
        <f t="shared" si="32"/>
        <v>0</v>
      </c>
      <c r="M36" s="18">
        <f t="shared" si="33"/>
        <v>0</v>
      </c>
      <c r="N36" s="19">
        <f>IF(M36&gt;=HLOOKUP($D36,DataOdafimBenifrad!$1:$30,(((N$2)-1)*2)+8,FALSE),HLOOKUP($D36,DataOdafimBenifrad!$1:$30,(((N$2)-1)*2)+7,FALSE),0)</f>
        <v>0</v>
      </c>
      <c r="O36" s="20">
        <f t="shared" si="34"/>
        <v>0</v>
      </c>
      <c r="P36" s="18">
        <f t="shared" si="35"/>
        <v>0</v>
      </c>
      <c r="Q36" s="22">
        <f>IF(P36&gt;=HLOOKUP($D36,DataOdafimBenifrad!$1:$30,(((Q$2)-1)*2)+8,FALSE),HLOOKUP($D36,DataOdafimBenifrad!$1:$30,(((Q$2)-1)*2)+7,FALSE),0)</f>
        <v>0</v>
      </c>
      <c r="R36" s="23">
        <f t="shared" si="36"/>
        <v>0</v>
      </c>
      <c r="S36" s="18">
        <f t="shared" si="37"/>
        <v>0</v>
      </c>
      <c r="T36" s="19">
        <f>IF(S36&gt;=HLOOKUP($D36,DataOdafimBenifrad!$1:$30,(((T$2)-1)*2)+8,FALSE),HLOOKUP($D36,DataOdafimBenifrad!$1:$30,(((T$2)-1)*2)+7,FALSE),0)</f>
        <v>0</v>
      </c>
      <c r="U36" s="20">
        <f t="shared" si="38"/>
        <v>0</v>
      </c>
      <c r="V36" s="18">
        <f t="shared" si="39"/>
        <v>0</v>
      </c>
      <c r="W36" s="22">
        <f>IF(V36&gt;=HLOOKUP($D36,DataOdafimBenifrad!$1:$30,(((W$2)-1)*2)+8,FALSE),HLOOKUP($D36,DataOdafimBenifrad!$1:$30,(((W$2)-1)*2)+7,FALSE),0)</f>
        <v>0</v>
      </c>
      <c r="X36" s="23">
        <f t="shared" si="40"/>
        <v>0</v>
      </c>
      <c r="Y36" s="18">
        <f t="shared" si="41"/>
        <v>0</v>
      </c>
      <c r="Z36" s="19">
        <f>IF(Y36&gt;=HLOOKUP($D36,DataOdafimBenifrad!$1:$30,(((Z$2)-1)*2)+8,FALSE),HLOOKUP($D36,DataOdafimBenifrad!$1:$30,(((Z$2)-1)*2)+7,FALSE),0)</f>
        <v>0</v>
      </c>
      <c r="AA36" s="20">
        <f t="shared" si="42"/>
        <v>0</v>
      </c>
      <c r="AB36" s="18">
        <f t="shared" si="43"/>
        <v>0</v>
      </c>
      <c r="AC36" s="22">
        <f>IF(AB36&gt;=HLOOKUP($D36,DataOdafimBenifrad!$1:$30,(((AC$2)-1)*2)+8,FALSE),HLOOKUP($D36,DataOdafimBenifrad!$1:$30,(((AC$2)-1)*2)+7,FALSE),0)</f>
        <v>0</v>
      </c>
      <c r="AD36" s="23">
        <f t="shared" si="44"/>
        <v>0</v>
      </c>
      <c r="AE36" s="18">
        <f t="shared" si="45"/>
        <v>0</v>
      </c>
      <c r="AF36" s="19">
        <f>IF(AE36&gt;=HLOOKUP($D36,DataOdafimBenifrad!$1:$30,(((AF$2)-1)*2)+8,FALSE),HLOOKUP($D36,DataOdafimBenifrad!$1:$30,(((AF$2)-1)*2)+7,FALSE),0)</f>
        <v>0</v>
      </c>
      <c r="AG36" s="20">
        <f t="shared" si="46"/>
        <v>0</v>
      </c>
      <c r="AH36" s="18">
        <f t="shared" si="47"/>
        <v>0</v>
      </c>
      <c r="AI36" s="22">
        <f>IF(AH36&gt;=HLOOKUP($D36,DataOdafimBenifrad!$1:$30,(((AI$2)-1)*2)+8,FALSE),HLOOKUP($D36,DataOdafimBenifrad!$1:$30,(((AI$2)-1)*2)+7,FALSE),0)</f>
        <v>0</v>
      </c>
      <c r="AJ36" s="23">
        <f t="shared" si="48"/>
        <v>0</v>
      </c>
      <c r="AK36" s="18">
        <f t="shared" si="49"/>
        <v>0</v>
      </c>
      <c r="AL36" s="19">
        <f>IF(AK36&gt;=HLOOKUP($D36,DataOdafimBenifrad!$1:$30,(((AL$2)-1)*2)+8,FALSE),HLOOKUP($D36,DataOdafimBenifrad!$1:$30,(((AL$2)-1)*2)+7,FALSE),0)</f>
        <v>0</v>
      </c>
      <c r="AM36" s="20">
        <f t="shared" si="50"/>
        <v>0</v>
      </c>
      <c r="AN36" s="11">
        <f t="shared" si="51"/>
        <v>0</v>
      </c>
      <c r="AO36" s="12">
        <f t="shared" si="52"/>
        <v>0</v>
      </c>
      <c r="AP36" s="131"/>
      <c r="AQ36" s="131"/>
      <c r="AR36" s="131"/>
      <c r="AS36" s="131"/>
      <c r="AT36" s="131"/>
      <c r="AU36" s="131"/>
      <c r="AV36" s="131"/>
      <c r="AW36" s="131"/>
      <c r="AX36" s="131"/>
    </row>
    <row r="37" spans="1:50" s="97" customFormat="1" ht="12.6" customHeight="1" thickBot="1" x14ac:dyDescent="0.25">
      <c r="A37" s="14">
        <v>34</v>
      </c>
      <c r="B37" s="15">
        <f>VLOOKUP($A37,Data!A:G,3,FALSE)</f>
        <v>0</v>
      </c>
      <c r="C37" s="15">
        <f>VLOOKUP($A37,Data!A:H,5,FALSE)</f>
        <v>0</v>
      </c>
      <c r="D37" s="67">
        <f>VLOOKUP($A37,Data!A:H,2,FALSE)</f>
        <v>34</v>
      </c>
      <c r="E37" s="16">
        <f>IF(F37&gt;0,VLOOKUP($A37,Data!A:H,7,FALSE),0)</f>
        <v>0</v>
      </c>
      <c r="F37" s="16">
        <f>VLOOKUP($A37,Data!A:X,9,FALSE)</f>
        <v>0</v>
      </c>
      <c r="G37" s="18">
        <f t="shared" si="29"/>
        <v>0</v>
      </c>
      <c r="H37" s="19">
        <f>IF(G37&gt;=HLOOKUP($D37,DataOdafimBenifrad!$1:$30,(((H$2)-1)*2)+8,FALSE),HLOOKUP($D37,DataOdafimBenifrad!$1:$30,(((H$2)-1)*2)+7,FALSE),0)</f>
        <v>0</v>
      </c>
      <c r="I37" s="20">
        <f t="shared" si="30"/>
        <v>0</v>
      </c>
      <c r="J37" s="18">
        <f t="shared" si="31"/>
        <v>0</v>
      </c>
      <c r="K37" s="22">
        <f>IF(J37&gt;=HLOOKUP($D37,DataOdafimBenifrad!$1:$30,(((K$2)-1)*2)+8,FALSE),HLOOKUP($D37,DataOdafimBenifrad!$1:$30,(((K$2)-1)*2)+7,FALSE),0)</f>
        <v>0</v>
      </c>
      <c r="L37" s="23">
        <f t="shared" si="32"/>
        <v>0</v>
      </c>
      <c r="M37" s="18">
        <f t="shared" si="33"/>
        <v>0</v>
      </c>
      <c r="N37" s="19">
        <f>IF(M37&gt;=HLOOKUP($D37,DataOdafimBenifrad!$1:$30,(((N$2)-1)*2)+8,FALSE),HLOOKUP($D37,DataOdafimBenifrad!$1:$30,(((N$2)-1)*2)+7,FALSE),0)</f>
        <v>0</v>
      </c>
      <c r="O37" s="20">
        <f t="shared" si="34"/>
        <v>0</v>
      </c>
      <c r="P37" s="18">
        <f t="shared" si="35"/>
        <v>0</v>
      </c>
      <c r="Q37" s="22">
        <f>IF(P37&gt;=HLOOKUP($D37,DataOdafimBenifrad!$1:$30,(((Q$2)-1)*2)+8,FALSE),HLOOKUP($D37,DataOdafimBenifrad!$1:$30,(((Q$2)-1)*2)+7,FALSE),0)</f>
        <v>0</v>
      </c>
      <c r="R37" s="23">
        <f t="shared" si="36"/>
        <v>0</v>
      </c>
      <c r="S37" s="18">
        <f t="shared" si="37"/>
        <v>0</v>
      </c>
      <c r="T37" s="19">
        <f>IF(S37&gt;=HLOOKUP($D37,DataOdafimBenifrad!$1:$30,(((T$2)-1)*2)+8,FALSE),HLOOKUP($D37,DataOdafimBenifrad!$1:$30,(((T$2)-1)*2)+7,FALSE),0)</f>
        <v>0</v>
      </c>
      <c r="U37" s="20">
        <f t="shared" si="38"/>
        <v>0</v>
      </c>
      <c r="V37" s="18">
        <f t="shared" si="39"/>
        <v>0</v>
      </c>
      <c r="W37" s="22">
        <f>IF(V37&gt;=HLOOKUP($D37,DataOdafimBenifrad!$1:$30,(((W$2)-1)*2)+8,FALSE),HLOOKUP($D37,DataOdafimBenifrad!$1:$30,(((W$2)-1)*2)+7,FALSE),0)</f>
        <v>0</v>
      </c>
      <c r="X37" s="23">
        <f t="shared" si="40"/>
        <v>0</v>
      </c>
      <c r="Y37" s="18">
        <f t="shared" si="41"/>
        <v>0</v>
      </c>
      <c r="Z37" s="19">
        <f>IF(Y37&gt;=HLOOKUP($D37,DataOdafimBenifrad!$1:$30,(((Z$2)-1)*2)+8,FALSE),HLOOKUP($D37,DataOdafimBenifrad!$1:$30,(((Z$2)-1)*2)+7,FALSE),0)</f>
        <v>0</v>
      </c>
      <c r="AA37" s="20">
        <f t="shared" si="42"/>
        <v>0</v>
      </c>
      <c r="AB37" s="18">
        <f t="shared" si="43"/>
        <v>0</v>
      </c>
      <c r="AC37" s="22">
        <f>IF(AB37&gt;=HLOOKUP($D37,DataOdafimBenifrad!$1:$30,(((AC$2)-1)*2)+8,FALSE),HLOOKUP($D37,DataOdafimBenifrad!$1:$30,(((AC$2)-1)*2)+7,FALSE),0)</f>
        <v>0</v>
      </c>
      <c r="AD37" s="23">
        <f t="shared" si="44"/>
        <v>0</v>
      </c>
      <c r="AE37" s="18">
        <f t="shared" si="45"/>
        <v>0</v>
      </c>
      <c r="AF37" s="19">
        <f>IF(AE37&gt;=HLOOKUP($D37,DataOdafimBenifrad!$1:$30,(((AF$2)-1)*2)+8,FALSE),HLOOKUP($D37,DataOdafimBenifrad!$1:$30,(((AF$2)-1)*2)+7,FALSE),0)</f>
        <v>0</v>
      </c>
      <c r="AG37" s="20">
        <f t="shared" si="46"/>
        <v>0</v>
      </c>
      <c r="AH37" s="18">
        <f t="shared" si="47"/>
        <v>0</v>
      </c>
      <c r="AI37" s="22">
        <f>IF(AH37&gt;=HLOOKUP($D37,DataOdafimBenifrad!$1:$30,(((AI$2)-1)*2)+8,FALSE),HLOOKUP($D37,DataOdafimBenifrad!$1:$30,(((AI$2)-1)*2)+7,FALSE),0)</f>
        <v>0</v>
      </c>
      <c r="AJ37" s="23">
        <f t="shared" si="48"/>
        <v>0</v>
      </c>
      <c r="AK37" s="18">
        <f t="shared" si="49"/>
        <v>0</v>
      </c>
      <c r="AL37" s="19">
        <f>IF(AK37&gt;=HLOOKUP($D37,DataOdafimBenifrad!$1:$30,(((AL$2)-1)*2)+8,FALSE),HLOOKUP($D37,DataOdafimBenifrad!$1:$30,(((AL$2)-1)*2)+7,FALSE),0)</f>
        <v>0</v>
      </c>
      <c r="AM37" s="20">
        <f t="shared" si="50"/>
        <v>0</v>
      </c>
      <c r="AN37" s="11">
        <f t="shared" si="51"/>
        <v>0</v>
      </c>
      <c r="AO37" s="12">
        <f t="shared" si="52"/>
        <v>0</v>
      </c>
      <c r="AP37" s="131"/>
      <c r="AQ37" s="131"/>
      <c r="AR37" s="131"/>
      <c r="AS37" s="131"/>
      <c r="AT37" s="131"/>
      <c r="AU37" s="131"/>
      <c r="AV37" s="131"/>
      <c r="AW37" s="131"/>
      <c r="AX37" s="131"/>
    </row>
    <row r="38" spans="1:50" s="97" customFormat="1" ht="12.6" customHeight="1" thickBot="1" x14ac:dyDescent="0.25">
      <c r="A38" s="14">
        <v>35</v>
      </c>
      <c r="B38" s="15">
        <f>VLOOKUP($A38,Data!A:G,3,FALSE)</f>
        <v>0</v>
      </c>
      <c r="C38" s="15">
        <f>VLOOKUP($A38,Data!A:H,5,FALSE)</f>
        <v>0</v>
      </c>
      <c r="D38" s="67">
        <f>VLOOKUP($A38,Data!A:H,2,FALSE)</f>
        <v>35</v>
      </c>
      <c r="E38" s="16">
        <f>IF(F38&gt;0,VLOOKUP($A38,Data!A:H,7,FALSE),0)</f>
        <v>0</v>
      </c>
      <c r="F38" s="16">
        <f>VLOOKUP($A38,Data!A:X,9,FALSE)</f>
        <v>0</v>
      </c>
      <c r="G38" s="18">
        <f t="shared" si="29"/>
        <v>0</v>
      </c>
      <c r="H38" s="19">
        <f>IF(G38&gt;=HLOOKUP($D38,DataOdafimBenifrad!$1:$30,(((H$2)-1)*2)+8,FALSE),HLOOKUP($D38,DataOdafimBenifrad!$1:$30,(((H$2)-1)*2)+7,FALSE),0)</f>
        <v>0</v>
      </c>
      <c r="I38" s="20">
        <f t="shared" si="30"/>
        <v>0</v>
      </c>
      <c r="J38" s="18">
        <f t="shared" si="31"/>
        <v>0</v>
      </c>
      <c r="K38" s="22">
        <f>IF(J38&gt;=HLOOKUP($D38,DataOdafimBenifrad!$1:$30,(((K$2)-1)*2)+8,FALSE),HLOOKUP($D38,DataOdafimBenifrad!$1:$30,(((K$2)-1)*2)+7,FALSE),0)</f>
        <v>0</v>
      </c>
      <c r="L38" s="23">
        <f t="shared" si="32"/>
        <v>0</v>
      </c>
      <c r="M38" s="18">
        <f t="shared" si="33"/>
        <v>0</v>
      </c>
      <c r="N38" s="19">
        <f>IF(M38&gt;=HLOOKUP($D38,DataOdafimBenifrad!$1:$30,(((N$2)-1)*2)+8,FALSE),HLOOKUP($D38,DataOdafimBenifrad!$1:$30,(((N$2)-1)*2)+7,FALSE),0)</f>
        <v>0</v>
      </c>
      <c r="O38" s="20">
        <f t="shared" si="34"/>
        <v>0</v>
      </c>
      <c r="P38" s="18">
        <f t="shared" si="35"/>
        <v>0</v>
      </c>
      <c r="Q38" s="22">
        <f>IF(P38&gt;=HLOOKUP($D38,DataOdafimBenifrad!$1:$30,(((Q$2)-1)*2)+8,FALSE),HLOOKUP($D38,DataOdafimBenifrad!$1:$30,(((Q$2)-1)*2)+7,FALSE),0)</f>
        <v>0</v>
      </c>
      <c r="R38" s="23">
        <f t="shared" si="36"/>
        <v>0</v>
      </c>
      <c r="S38" s="18">
        <f t="shared" si="37"/>
        <v>0</v>
      </c>
      <c r="T38" s="19">
        <f>IF(S38&gt;=HLOOKUP($D38,DataOdafimBenifrad!$1:$30,(((T$2)-1)*2)+8,FALSE),HLOOKUP($D38,DataOdafimBenifrad!$1:$30,(((T$2)-1)*2)+7,FALSE),0)</f>
        <v>0</v>
      </c>
      <c r="U38" s="20">
        <f t="shared" si="38"/>
        <v>0</v>
      </c>
      <c r="V38" s="18">
        <f t="shared" si="39"/>
        <v>0</v>
      </c>
      <c r="W38" s="22">
        <f>IF(V38&gt;=HLOOKUP($D38,DataOdafimBenifrad!$1:$30,(((W$2)-1)*2)+8,FALSE),HLOOKUP($D38,DataOdafimBenifrad!$1:$30,(((W$2)-1)*2)+7,FALSE),0)</f>
        <v>0</v>
      </c>
      <c r="X38" s="23">
        <f t="shared" si="40"/>
        <v>0</v>
      </c>
      <c r="Y38" s="18">
        <f t="shared" si="41"/>
        <v>0</v>
      </c>
      <c r="Z38" s="19">
        <f>IF(Y38&gt;=HLOOKUP($D38,DataOdafimBenifrad!$1:$30,(((Z$2)-1)*2)+8,FALSE),HLOOKUP($D38,DataOdafimBenifrad!$1:$30,(((Z$2)-1)*2)+7,FALSE),0)</f>
        <v>0</v>
      </c>
      <c r="AA38" s="20">
        <f t="shared" si="42"/>
        <v>0</v>
      </c>
      <c r="AB38" s="18">
        <f t="shared" si="43"/>
        <v>0</v>
      </c>
      <c r="AC38" s="22">
        <f>IF(AB38&gt;=HLOOKUP($D38,DataOdafimBenifrad!$1:$30,(((AC$2)-1)*2)+8,FALSE),HLOOKUP($D38,DataOdafimBenifrad!$1:$30,(((AC$2)-1)*2)+7,FALSE),0)</f>
        <v>0</v>
      </c>
      <c r="AD38" s="23">
        <f t="shared" si="44"/>
        <v>0</v>
      </c>
      <c r="AE38" s="18">
        <f t="shared" si="45"/>
        <v>0</v>
      </c>
      <c r="AF38" s="19">
        <f>IF(AE38&gt;=HLOOKUP($D38,DataOdafimBenifrad!$1:$30,(((AF$2)-1)*2)+8,FALSE),HLOOKUP($D38,DataOdafimBenifrad!$1:$30,(((AF$2)-1)*2)+7,FALSE),0)</f>
        <v>0</v>
      </c>
      <c r="AG38" s="20">
        <f t="shared" si="46"/>
        <v>0</v>
      </c>
      <c r="AH38" s="18">
        <f t="shared" si="47"/>
        <v>0</v>
      </c>
      <c r="AI38" s="22">
        <f>IF(AH38&gt;=HLOOKUP($D38,DataOdafimBenifrad!$1:$30,(((AI$2)-1)*2)+8,FALSE),HLOOKUP($D38,DataOdafimBenifrad!$1:$30,(((AI$2)-1)*2)+7,FALSE),0)</f>
        <v>0</v>
      </c>
      <c r="AJ38" s="23">
        <f t="shared" si="48"/>
        <v>0</v>
      </c>
      <c r="AK38" s="18">
        <f t="shared" si="49"/>
        <v>0</v>
      </c>
      <c r="AL38" s="19">
        <f>IF(AK38&gt;=HLOOKUP($D38,DataOdafimBenifrad!$1:$30,(((AL$2)-1)*2)+8,FALSE),HLOOKUP($D38,DataOdafimBenifrad!$1:$30,(((AL$2)-1)*2)+7,FALSE),0)</f>
        <v>0</v>
      </c>
      <c r="AM38" s="20">
        <f t="shared" si="50"/>
        <v>0</v>
      </c>
      <c r="AN38" s="11">
        <f t="shared" si="51"/>
        <v>0</v>
      </c>
      <c r="AO38" s="12">
        <f t="shared" si="52"/>
        <v>0</v>
      </c>
      <c r="AP38" s="131"/>
      <c r="AQ38" s="131"/>
      <c r="AR38" s="131"/>
      <c r="AS38" s="131"/>
      <c r="AT38" s="131"/>
      <c r="AU38" s="131"/>
      <c r="AV38" s="131"/>
      <c r="AW38" s="131"/>
      <c r="AX38" s="131"/>
    </row>
    <row r="39" spans="1:50" s="97" customFormat="1" ht="12.6" customHeight="1" thickBot="1" x14ac:dyDescent="0.25">
      <c r="A39" s="14">
        <v>36</v>
      </c>
      <c r="B39" s="15">
        <f>VLOOKUP($A39,Data!A:G,3,FALSE)</f>
        <v>0</v>
      </c>
      <c r="C39" s="15">
        <f>VLOOKUP($A39,Data!A:H,5,FALSE)</f>
        <v>0</v>
      </c>
      <c r="D39" s="67">
        <f>VLOOKUP($A39,Data!A:H,2,FALSE)</f>
        <v>36</v>
      </c>
      <c r="E39" s="16">
        <f>IF(F39&gt;0,VLOOKUP($A39,Data!A:H,7,FALSE),0)</f>
        <v>0</v>
      </c>
      <c r="F39" s="16">
        <f>VLOOKUP($A39,Data!A:X,9,FALSE)</f>
        <v>0</v>
      </c>
      <c r="G39" s="18">
        <f t="shared" si="29"/>
        <v>0</v>
      </c>
      <c r="H39" s="19">
        <f>IF(G39&gt;=HLOOKUP($D39,DataOdafimBenifrad!$1:$30,(((H$2)-1)*2)+8,FALSE),HLOOKUP($D39,DataOdafimBenifrad!$1:$30,(((H$2)-1)*2)+7,FALSE),0)</f>
        <v>0</v>
      </c>
      <c r="I39" s="20">
        <f t="shared" si="30"/>
        <v>0</v>
      </c>
      <c r="J39" s="18">
        <f t="shared" si="31"/>
        <v>0</v>
      </c>
      <c r="K39" s="22">
        <f>IF(J39&gt;=HLOOKUP($D39,DataOdafimBenifrad!$1:$30,(((K$2)-1)*2)+8,FALSE),HLOOKUP($D39,DataOdafimBenifrad!$1:$30,(((K$2)-1)*2)+7,FALSE),0)</f>
        <v>0</v>
      </c>
      <c r="L39" s="23">
        <f t="shared" si="32"/>
        <v>0</v>
      </c>
      <c r="M39" s="18">
        <f t="shared" si="33"/>
        <v>0</v>
      </c>
      <c r="N39" s="19">
        <f>IF(M39&gt;=HLOOKUP($D39,DataOdafimBenifrad!$1:$30,(((N$2)-1)*2)+8,FALSE),HLOOKUP($D39,DataOdafimBenifrad!$1:$30,(((N$2)-1)*2)+7,FALSE),0)</f>
        <v>0</v>
      </c>
      <c r="O39" s="20">
        <f t="shared" si="34"/>
        <v>0</v>
      </c>
      <c r="P39" s="18">
        <f t="shared" si="35"/>
        <v>0</v>
      </c>
      <c r="Q39" s="22">
        <f>IF(P39&gt;=HLOOKUP($D39,DataOdafimBenifrad!$1:$30,(((Q$2)-1)*2)+8,FALSE),HLOOKUP($D39,DataOdafimBenifrad!$1:$30,(((Q$2)-1)*2)+7,FALSE),0)</f>
        <v>0</v>
      </c>
      <c r="R39" s="23">
        <f t="shared" si="36"/>
        <v>0</v>
      </c>
      <c r="S39" s="18">
        <f t="shared" si="37"/>
        <v>0</v>
      </c>
      <c r="T39" s="19">
        <f>IF(S39&gt;=HLOOKUP($D39,DataOdafimBenifrad!$1:$30,(((T$2)-1)*2)+8,FALSE),HLOOKUP($D39,DataOdafimBenifrad!$1:$30,(((T$2)-1)*2)+7,FALSE),0)</f>
        <v>0</v>
      </c>
      <c r="U39" s="20">
        <f t="shared" si="38"/>
        <v>0</v>
      </c>
      <c r="V39" s="18">
        <f t="shared" si="39"/>
        <v>0</v>
      </c>
      <c r="W39" s="22">
        <f>IF(V39&gt;=HLOOKUP($D39,DataOdafimBenifrad!$1:$30,(((W$2)-1)*2)+8,FALSE),HLOOKUP($D39,DataOdafimBenifrad!$1:$30,(((W$2)-1)*2)+7,FALSE),0)</f>
        <v>0</v>
      </c>
      <c r="X39" s="23">
        <f t="shared" si="40"/>
        <v>0</v>
      </c>
      <c r="Y39" s="18">
        <f t="shared" si="41"/>
        <v>0</v>
      </c>
      <c r="Z39" s="19">
        <f>IF(Y39&gt;=HLOOKUP($D39,DataOdafimBenifrad!$1:$30,(((Z$2)-1)*2)+8,FALSE),HLOOKUP($D39,DataOdafimBenifrad!$1:$30,(((Z$2)-1)*2)+7,FALSE),0)</f>
        <v>0</v>
      </c>
      <c r="AA39" s="20">
        <f t="shared" si="42"/>
        <v>0</v>
      </c>
      <c r="AB39" s="18">
        <f t="shared" si="43"/>
        <v>0</v>
      </c>
      <c r="AC39" s="22">
        <f>IF(AB39&gt;=HLOOKUP($D39,DataOdafimBenifrad!$1:$30,(((AC$2)-1)*2)+8,FALSE),HLOOKUP($D39,DataOdafimBenifrad!$1:$30,(((AC$2)-1)*2)+7,FALSE),0)</f>
        <v>0</v>
      </c>
      <c r="AD39" s="23">
        <f t="shared" si="44"/>
        <v>0</v>
      </c>
      <c r="AE39" s="18">
        <f t="shared" si="45"/>
        <v>0</v>
      </c>
      <c r="AF39" s="19">
        <f>IF(AE39&gt;=HLOOKUP($D39,DataOdafimBenifrad!$1:$30,(((AF$2)-1)*2)+8,FALSE),HLOOKUP($D39,DataOdafimBenifrad!$1:$30,(((AF$2)-1)*2)+7,FALSE),0)</f>
        <v>0</v>
      </c>
      <c r="AG39" s="20">
        <f t="shared" si="46"/>
        <v>0</v>
      </c>
      <c r="AH39" s="18">
        <f t="shared" si="47"/>
        <v>0</v>
      </c>
      <c r="AI39" s="22">
        <f>IF(AH39&gt;=HLOOKUP($D39,DataOdafimBenifrad!$1:$30,(((AI$2)-1)*2)+8,FALSE),HLOOKUP($D39,DataOdafimBenifrad!$1:$30,(((AI$2)-1)*2)+7,FALSE),0)</f>
        <v>0</v>
      </c>
      <c r="AJ39" s="23">
        <f t="shared" si="48"/>
        <v>0</v>
      </c>
      <c r="AK39" s="18">
        <f t="shared" si="49"/>
        <v>0</v>
      </c>
      <c r="AL39" s="19">
        <f>IF(AK39&gt;=HLOOKUP($D39,DataOdafimBenifrad!$1:$30,(((AL$2)-1)*2)+8,FALSE),HLOOKUP($D39,DataOdafimBenifrad!$1:$30,(((AL$2)-1)*2)+7,FALSE),0)</f>
        <v>0</v>
      </c>
      <c r="AM39" s="20">
        <f t="shared" si="50"/>
        <v>0</v>
      </c>
      <c r="AN39" s="11">
        <f t="shared" si="51"/>
        <v>0</v>
      </c>
      <c r="AO39" s="12">
        <f t="shared" si="52"/>
        <v>0</v>
      </c>
      <c r="AP39" s="131"/>
      <c r="AQ39" s="131"/>
      <c r="AR39" s="131"/>
      <c r="AS39" s="131"/>
      <c r="AT39" s="131"/>
      <c r="AU39" s="131"/>
      <c r="AV39" s="131"/>
      <c r="AW39" s="131"/>
      <c r="AX39" s="131"/>
    </row>
    <row r="40" spans="1:50" s="97" customFormat="1" ht="12.6" customHeight="1" thickBot="1" x14ac:dyDescent="0.25">
      <c r="A40" s="14">
        <v>37</v>
      </c>
      <c r="B40" s="15">
        <f>VLOOKUP($A40,Data!A:G,3,FALSE)</f>
        <v>0</v>
      </c>
      <c r="C40" s="15">
        <f>VLOOKUP($A40,Data!A:H,5,FALSE)</f>
        <v>0</v>
      </c>
      <c r="D40" s="67">
        <f>VLOOKUP($A40,Data!A:H,2,FALSE)</f>
        <v>37</v>
      </c>
      <c r="E40" s="16">
        <f>IF(F40&gt;0,VLOOKUP($A40,Data!A:H,7,FALSE),0)</f>
        <v>0</v>
      </c>
      <c r="F40" s="16">
        <f>VLOOKUP($A40,Data!A:X,9,FALSE)</f>
        <v>0</v>
      </c>
      <c r="G40" s="18">
        <f t="shared" si="29"/>
        <v>0</v>
      </c>
      <c r="H40" s="19">
        <f>IF(G40&gt;=HLOOKUP($D40,DataOdafimBenifrad!$1:$30,(((H$2)-1)*2)+8,FALSE),HLOOKUP($D40,DataOdafimBenifrad!$1:$30,(((H$2)-1)*2)+7,FALSE),0)</f>
        <v>0</v>
      </c>
      <c r="I40" s="20">
        <f t="shared" si="30"/>
        <v>0</v>
      </c>
      <c r="J40" s="18">
        <f t="shared" si="31"/>
        <v>0</v>
      </c>
      <c r="K40" s="22">
        <f>IF(J40&gt;=HLOOKUP($D40,DataOdafimBenifrad!$1:$30,(((K$2)-1)*2)+8,FALSE),HLOOKUP($D40,DataOdafimBenifrad!$1:$30,(((K$2)-1)*2)+7,FALSE),0)</f>
        <v>0</v>
      </c>
      <c r="L40" s="23">
        <f t="shared" si="32"/>
        <v>0</v>
      </c>
      <c r="M40" s="18">
        <f t="shared" si="33"/>
        <v>0</v>
      </c>
      <c r="N40" s="19">
        <f>IF(M40&gt;=HLOOKUP($D40,DataOdafimBenifrad!$1:$30,(((N$2)-1)*2)+8,FALSE),HLOOKUP($D40,DataOdafimBenifrad!$1:$30,(((N$2)-1)*2)+7,FALSE),0)</f>
        <v>0</v>
      </c>
      <c r="O40" s="20">
        <f t="shared" si="34"/>
        <v>0</v>
      </c>
      <c r="P40" s="18">
        <f t="shared" si="35"/>
        <v>0</v>
      </c>
      <c r="Q40" s="22">
        <f>IF(P40&gt;=HLOOKUP($D40,DataOdafimBenifrad!$1:$30,(((Q$2)-1)*2)+8,FALSE),HLOOKUP($D40,DataOdafimBenifrad!$1:$30,(((Q$2)-1)*2)+7,FALSE),0)</f>
        <v>0</v>
      </c>
      <c r="R40" s="23">
        <f t="shared" si="36"/>
        <v>0</v>
      </c>
      <c r="S40" s="18">
        <f t="shared" si="37"/>
        <v>0</v>
      </c>
      <c r="T40" s="19">
        <f>IF(S40&gt;=HLOOKUP($D40,DataOdafimBenifrad!$1:$30,(((T$2)-1)*2)+8,FALSE),HLOOKUP($D40,DataOdafimBenifrad!$1:$30,(((T$2)-1)*2)+7,FALSE),0)</f>
        <v>0</v>
      </c>
      <c r="U40" s="20">
        <f t="shared" si="38"/>
        <v>0</v>
      </c>
      <c r="V40" s="18">
        <f t="shared" si="39"/>
        <v>0</v>
      </c>
      <c r="W40" s="22">
        <f>IF(V40&gt;=HLOOKUP($D40,DataOdafimBenifrad!$1:$30,(((W$2)-1)*2)+8,FALSE),HLOOKUP($D40,DataOdafimBenifrad!$1:$30,(((W$2)-1)*2)+7,FALSE),0)</f>
        <v>0</v>
      </c>
      <c r="X40" s="23">
        <f t="shared" si="40"/>
        <v>0</v>
      </c>
      <c r="Y40" s="18">
        <f t="shared" si="41"/>
        <v>0</v>
      </c>
      <c r="Z40" s="19">
        <f>IF(Y40&gt;=HLOOKUP($D40,DataOdafimBenifrad!$1:$30,(((Z$2)-1)*2)+8,FALSE),HLOOKUP($D40,DataOdafimBenifrad!$1:$30,(((Z$2)-1)*2)+7,FALSE),0)</f>
        <v>0</v>
      </c>
      <c r="AA40" s="20">
        <f t="shared" si="42"/>
        <v>0</v>
      </c>
      <c r="AB40" s="18">
        <f t="shared" si="43"/>
        <v>0</v>
      </c>
      <c r="AC40" s="22">
        <f>IF(AB40&gt;=HLOOKUP($D40,DataOdafimBenifrad!$1:$30,(((AC$2)-1)*2)+8,FALSE),HLOOKUP($D40,DataOdafimBenifrad!$1:$30,(((AC$2)-1)*2)+7,FALSE),0)</f>
        <v>0</v>
      </c>
      <c r="AD40" s="23">
        <f t="shared" si="44"/>
        <v>0</v>
      </c>
      <c r="AE40" s="18">
        <f t="shared" si="45"/>
        <v>0</v>
      </c>
      <c r="AF40" s="19">
        <f>IF(AE40&gt;=HLOOKUP($D40,DataOdafimBenifrad!$1:$30,(((AF$2)-1)*2)+8,FALSE),HLOOKUP($D40,DataOdafimBenifrad!$1:$30,(((AF$2)-1)*2)+7,FALSE),0)</f>
        <v>0</v>
      </c>
      <c r="AG40" s="20">
        <f t="shared" si="46"/>
        <v>0</v>
      </c>
      <c r="AH40" s="18">
        <f t="shared" si="47"/>
        <v>0</v>
      </c>
      <c r="AI40" s="22">
        <f>IF(AH40&gt;=HLOOKUP($D40,DataOdafimBenifrad!$1:$30,(((AI$2)-1)*2)+8,FALSE),HLOOKUP($D40,DataOdafimBenifrad!$1:$30,(((AI$2)-1)*2)+7,FALSE),0)</f>
        <v>0</v>
      </c>
      <c r="AJ40" s="23">
        <f t="shared" si="48"/>
        <v>0</v>
      </c>
      <c r="AK40" s="18">
        <f t="shared" si="49"/>
        <v>0</v>
      </c>
      <c r="AL40" s="19">
        <f>IF(AK40&gt;=HLOOKUP($D40,DataOdafimBenifrad!$1:$30,(((AL$2)-1)*2)+8,FALSE),HLOOKUP($D40,DataOdafimBenifrad!$1:$30,(((AL$2)-1)*2)+7,FALSE),0)</f>
        <v>0</v>
      </c>
      <c r="AM40" s="20">
        <f t="shared" si="50"/>
        <v>0</v>
      </c>
      <c r="AN40" s="11">
        <f t="shared" si="51"/>
        <v>0</v>
      </c>
      <c r="AO40" s="12">
        <f t="shared" si="52"/>
        <v>0</v>
      </c>
      <c r="AP40" s="131"/>
      <c r="AQ40" s="131"/>
      <c r="AR40" s="131"/>
      <c r="AS40" s="131"/>
      <c r="AT40" s="131"/>
      <c r="AU40" s="131"/>
      <c r="AV40" s="131"/>
      <c r="AW40" s="131"/>
      <c r="AX40" s="131"/>
    </row>
    <row r="41" spans="1:50" s="97" customFormat="1" ht="12.6" customHeight="1" thickBot="1" x14ac:dyDescent="0.25">
      <c r="A41" s="14">
        <v>38</v>
      </c>
      <c r="B41" s="15">
        <f>VLOOKUP($A41,Data!A:G,3,FALSE)</f>
        <v>0</v>
      </c>
      <c r="C41" s="15">
        <f>VLOOKUP($A41,Data!A:H,5,FALSE)</f>
        <v>0</v>
      </c>
      <c r="D41" s="67">
        <f>VLOOKUP($A41,Data!A:H,2,FALSE)</f>
        <v>38</v>
      </c>
      <c r="E41" s="16">
        <f>IF(F41&gt;0,VLOOKUP($A41,Data!A:H,7,FALSE),0)</f>
        <v>0</v>
      </c>
      <c r="F41" s="16">
        <f>VLOOKUP($A41,Data!A:X,9,FALSE)</f>
        <v>0</v>
      </c>
      <c r="G41" s="18">
        <f t="shared" si="29"/>
        <v>0</v>
      </c>
      <c r="H41" s="19">
        <f>IF(G41&gt;=HLOOKUP($D41,DataOdafimBenifrad!$1:$30,(((H$2)-1)*2)+8,FALSE),HLOOKUP($D41,DataOdafimBenifrad!$1:$30,(((H$2)-1)*2)+7,FALSE),0)</f>
        <v>0</v>
      </c>
      <c r="I41" s="20">
        <f t="shared" si="30"/>
        <v>0</v>
      </c>
      <c r="J41" s="18">
        <f t="shared" si="31"/>
        <v>0</v>
      </c>
      <c r="K41" s="22">
        <f>IF(J41&gt;=HLOOKUP($D41,DataOdafimBenifrad!$1:$30,(((K$2)-1)*2)+8,FALSE),HLOOKUP($D41,DataOdafimBenifrad!$1:$30,(((K$2)-1)*2)+7,FALSE),0)</f>
        <v>0</v>
      </c>
      <c r="L41" s="23">
        <f t="shared" si="32"/>
        <v>0</v>
      </c>
      <c r="M41" s="18">
        <f t="shared" si="33"/>
        <v>0</v>
      </c>
      <c r="N41" s="19">
        <f>IF(M41&gt;=HLOOKUP($D41,DataOdafimBenifrad!$1:$30,(((N$2)-1)*2)+8,FALSE),HLOOKUP($D41,DataOdafimBenifrad!$1:$30,(((N$2)-1)*2)+7,FALSE),0)</f>
        <v>0</v>
      </c>
      <c r="O41" s="20">
        <f t="shared" si="34"/>
        <v>0</v>
      </c>
      <c r="P41" s="18">
        <f t="shared" si="35"/>
        <v>0</v>
      </c>
      <c r="Q41" s="22">
        <f>IF(P41&gt;=HLOOKUP($D41,DataOdafimBenifrad!$1:$30,(((Q$2)-1)*2)+8,FALSE),HLOOKUP($D41,DataOdafimBenifrad!$1:$30,(((Q$2)-1)*2)+7,FALSE),0)</f>
        <v>0</v>
      </c>
      <c r="R41" s="23">
        <f t="shared" si="36"/>
        <v>0</v>
      </c>
      <c r="S41" s="18">
        <f t="shared" si="37"/>
        <v>0</v>
      </c>
      <c r="T41" s="19">
        <f>IF(S41&gt;=HLOOKUP($D41,DataOdafimBenifrad!$1:$30,(((T$2)-1)*2)+8,FALSE),HLOOKUP($D41,DataOdafimBenifrad!$1:$30,(((T$2)-1)*2)+7,FALSE),0)</f>
        <v>0</v>
      </c>
      <c r="U41" s="20">
        <f t="shared" si="38"/>
        <v>0</v>
      </c>
      <c r="V41" s="18">
        <f t="shared" si="39"/>
        <v>0</v>
      </c>
      <c r="W41" s="22">
        <f>IF(V41&gt;=HLOOKUP($D41,DataOdafimBenifrad!$1:$30,(((W$2)-1)*2)+8,FALSE),HLOOKUP($D41,DataOdafimBenifrad!$1:$30,(((W$2)-1)*2)+7,FALSE),0)</f>
        <v>0</v>
      </c>
      <c r="X41" s="23">
        <f t="shared" si="40"/>
        <v>0</v>
      </c>
      <c r="Y41" s="18">
        <f t="shared" si="41"/>
        <v>0</v>
      </c>
      <c r="Z41" s="19">
        <f>IF(Y41&gt;=HLOOKUP($D41,DataOdafimBenifrad!$1:$30,(((Z$2)-1)*2)+8,FALSE),HLOOKUP($D41,DataOdafimBenifrad!$1:$30,(((Z$2)-1)*2)+7,FALSE),0)</f>
        <v>0</v>
      </c>
      <c r="AA41" s="20">
        <f t="shared" si="42"/>
        <v>0</v>
      </c>
      <c r="AB41" s="18">
        <f t="shared" si="43"/>
        <v>0</v>
      </c>
      <c r="AC41" s="22">
        <f>IF(AB41&gt;=HLOOKUP($D41,DataOdafimBenifrad!$1:$30,(((AC$2)-1)*2)+8,FALSE),HLOOKUP($D41,DataOdafimBenifrad!$1:$30,(((AC$2)-1)*2)+7,FALSE),0)</f>
        <v>0</v>
      </c>
      <c r="AD41" s="23">
        <f t="shared" si="44"/>
        <v>0</v>
      </c>
      <c r="AE41" s="18">
        <f t="shared" si="45"/>
        <v>0</v>
      </c>
      <c r="AF41" s="19">
        <f>IF(AE41&gt;=HLOOKUP($D41,DataOdafimBenifrad!$1:$30,(((AF$2)-1)*2)+8,FALSE),HLOOKUP($D41,DataOdafimBenifrad!$1:$30,(((AF$2)-1)*2)+7,FALSE),0)</f>
        <v>0</v>
      </c>
      <c r="AG41" s="20">
        <f t="shared" si="46"/>
        <v>0</v>
      </c>
      <c r="AH41" s="18">
        <f t="shared" si="47"/>
        <v>0</v>
      </c>
      <c r="AI41" s="22">
        <f>IF(AH41&gt;=HLOOKUP($D41,DataOdafimBenifrad!$1:$30,(((AI$2)-1)*2)+8,FALSE),HLOOKUP($D41,DataOdafimBenifrad!$1:$30,(((AI$2)-1)*2)+7,FALSE),0)</f>
        <v>0</v>
      </c>
      <c r="AJ41" s="23">
        <f t="shared" si="48"/>
        <v>0</v>
      </c>
      <c r="AK41" s="18">
        <f t="shared" si="49"/>
        <v>0</v>
      </c>
      <c r="AL41" s="19">
        <f>IF(AK41&gt;=HLOOKUP($D41,DataOdafimBenifrad!$1:$30,(((AL$2)-1)*2)+8,FALSE),HLOOKUP($D41,DataOdafimBenifrad!$1:$30,(((AL$2)-1)*2)+7,FALSE),0)</f>
        <v>0</v>
      </c>
      <c r="AM41" s="20">
        <f t="shared" si="50"/>
        <v>0</v>
      </c>
      <c r="AN41" s="11">
        <f t="shared" si="51"/>
        <v>0</v>
      </c>
      <c r="AO41" s="12">
        <f t="shared" si="52"/>
        <v>0</v>
      </c>
      <c r="AP41" s="131"/>
      <c r="AQ41" s="131"/>
      <c r="AR41" s="131"/>
      <c r="AS41" s="131"/>
      <c r="AT41" s="131"/>
      <c r="AU41" s="131"/>
      <c r="AV41" s="131"/>
      <c r="AW41" s="131"/>
      <c r="AX41" s="131"/>
    </row>
    <row r="42" spans="1:50" s="97" customFormat="1" ht="12.6" customHeight="1" thickBot="1" x14ac:dyDescent="0.25">
      <c r="A42" s="14">
        <v>39</v>
      </c>
      <c r="B42" s="15">
        <f>VLOOKUP($A42,Data!A:G,3,FALSE)</f>
        <v>0</v>
      </c>
      <c r="C42" s="15">
        <f>VLOOKUP($A42,Data!A:H,5,FALSE)</f>
        <v>0</v>
      </c>
      <c r="D42" s="67">
        <f>VLOOKUP($A42,Data!A:H,2,FALSE)</f>
        <v>39</v>
      </c>
      <c r="E42" s="16">
        <f>IF(F42&gt;0,VLOOKUP($A42,Data!A:H,7,FALSE),0)</f>
        <v>0</v>
      </c>
      <c r="F42" s="16">
        <f>VLOOKUP($A42,Data!A:X,9,FALSE)</f>
        <v>0</v>
      </c>
      <c r="G42" s="18">
        <f t="shared" si="29"/>
        <v>0</v>
      </c>
      <c r="H42" s="19">
        <f>IF(G42&gt;=HLOOKUP($D42,DataOdafimBenifrad!$1:$30,(((H$2)-1)*2)+8,FALSE),HLOOKUP($D42,DataOdafimBenifrad!$1:$30,(((H$2)-1)*2)+7,FALSE),0)</f>
        <v>0</v>
      </c>
      <c r="I42" s="20">
        <f t="shared" si="30"/>
        <v>0</v>
      </c>
      <c r="J42" s="18">
        <f t="shared" si="31"/>
        <v>0</v>
      </c>
      <c r="K42" s="22">
        <f>IF(J42&gt;=HLOOKUP($D42,DataOdafimBenifrad!$1:$30,(((K$2)-1)*2)+8,FALSE),HLOOKUP($D42,DataOdafimBenifrad!$1:$30,(((K$2)-1)*2)+7,FALSE),0)</f>
        <v>0</v>
      </c>
      <c r="L42" s="23">
        <f t="shared" si="32"/>
        <v>0</v>
      </c>
      <c r="M42" s="18">
        <f t="shared" si="33"/>
        <v>0</v>
      </c>
      <c r="N42" s="19">
        <f>IF(M42&gt;=HLOOKUP($D42,DataOdafimBenifrad!$1:$30,(((N$2)-1)*2)+8,FALSE),HLOOKUP($D42,DataOdafimBenifrad!$1:$30,(((N$2)-1)*2)+7,FALSE),0)</f>
        <v>0</v>
      </c>
      <c r="O42" s="20">
        <f t="shared" si="34"/>
        <v>0</v>
      </c>
      <c r="P42" s="18">
        <f t="shared" si="35"/>
        <v>0</v>
      </c>
      <c r="Q42" s="22">
        <f>IF(P42&gt;=HLOOKUP($D42,DataOdafimBenifrad!$1:$30,(((Q$2)-1)*2)+8,FALSE),HLOOKUP($D42,DataOdafimBenifrad!$1:$30,(((Q$2)-1)*2)+7,FALSE),0)</f>
        <v>0</v>
      </c>
      <c r="R42" s="23">
        <f t="shared" si="36"/>
        <v>0</v>
      </c>
      <c r="S42" s="18">
        <f t="shared" si="37"/>
        <v>0</v>
      </c>
      <c r="T42" s="19">
        <f>IF(S42&gt;=HLOOKUP($D42,DataOdafimBenifrad!$1:$30,(((T$2)-1)*2)+8,FALSE),HLOOKUP($D42,DataOdafimBenifrad!$1:$30,(((T$2)-1)*2)+7,FALSE),0)</f>
        <v>0</v>
      </c>
      <c r="U42" s="20">
        <f t="shared" si="38"/>
        <v>0</v>
      </c>
      <c r="V42" s="18">
        <f t="shared" si="39"/>
        <v>0</v>
      </c>
      <c r="W42" s="22">
        <f>IF(V42&gt;=HLOOKUP($D42,DataOdafimBenifrad!$1:$30,(((W$2)-1)*2)+8,FALSE),HLOOKUP($D42,DataOdafimBenifrad!$1:$30,(((W$2)-1)*2)+7,FALSE),0)</f>
        <v>0</v>
      </c>
      <c r="X42" s="23">
        <f t="shared" si="40"/>
        <v>0</v>
      </c>
      <c r="Y42" s="18">
        <f t="shared" si="41"/>
        <v>0</v>
      </c>
      <c r="Z42" s="19">
        <f>IF(Y42&gt;=HLOOKUP($D42,DataOdafimBenifrad!$1:$30,(((Z$2)-1)*2)+8,FALSE),HLOOKUP($D42,DataOdafimBenifrad!$1:$30,(((Z$2)-1)*2)+7,FALSE),0)</f>
        <v>0</v>
      </c>
      <c r="AA42" s="20">
        <f t="shared" si="42"/>
        <v>0</v>
      </c>
      <c r="AB42" s="18">
        <f t="shared" si="43"/>
        <v>0</v>
      </c>
      <c r="AC42" s="22">
        <f>IF(AB42&gt;=HLOOKUP($D42,DataOdafimBenifrad!$1:$30,(((AC$2)-1)*2)+8,FALSE),HLOOKUP($D42,DataOdafimBenifrad!$1:$30,(((AC$2)-1)*2)+7,FALSE),0)</f>
        <v>0</v>
      </c>
      <c r="AD42" s="23">
        <f t="shared" si="44"/>
        <v>0</v>
      </c>
      <c r="AE42" s="18">
        <f t="shared" si="45"/>
        <v>0</v>
      </c>
      <c r="AF42" s="19">
        <f>IF(AE42&gt;=HLOOKUP($D42,DataOdafimBenifrad!$1:$30,(((AF$2)-1)*2)+8,FALSE),HLOOKUP($D42,DataOdafimBenifrad!$1:$30,(((AF$2)-1)*2)+7,FALSE),0)</f>
        <v>0</v>
      </c>
      <c r="AG42" s="20">
        <f t="shared" si="46"/>
        <v>0</v>
      </c>
      <c r="AH42" s="18">
        <f t="shared" si="47"/>
        <v>0</v>
      </c>
      <c r="AI42" s="22">
        <f>IF(AH42&gt;=HLOOKUP($D42,DataOdafimBenifrad!$1:$30,(((AI$2)-1)*2)+8,FALSE),HLOOKUP($D42,DataOdafimBenifrad!$1:$30,(((AI$2)-1)*2)+7,FALSE),0)</f>
        <v>0</v>
      </c>
      <c r="AJ42" s="23">
        <f t="shared" si="48"/>
        <v>0</v>
      </c>
      <c r="AK42" s="18">
        <f t="shared" si="49"/>
        <v>0</v>
      </c>
      <c r="AL42" s="19">
        <f>IF(AK42&gt;=HLOOKUP($D42,DataOdafimBenifrad!$1:$30,(((AL$2)-1)*2)+8,FALSE),HLOOKUP($D42,DataOdafimBenifrad!$1:$30,(((AL$2)-1)*2)+7,FALSE),0)</f>
        <v>0</v>
      </c>
      <c r="AM42" s="20">
        <f t="shared" si="50"/>
        <v>0</v>
      </c>
      <c r="AN42" s="11">
        <f t="shared" si="51"/>
        <v>0</v>
      </c>
      <c r="AO42" s="12">
        <f t="shared" si="52"/>
        <v>0</v>
      </c>
      <c r="AP42" s="131"/>
      <c r="AQ42" s="131"/>
      <c r="AR42" s="131"/>
      <c r="AS42" s="131"/>
      <c r="AT42" s="131"/>
      <c r="AU42" s="131"/>
      <c r="AV42" s="131"/>
      <c r="AW42" s="131"/>
      <c r="AX42" s="131"/>
    </row>
    <row r="43" spans="1:50" s="97" customFormat="1" ht="12.6" customHeight="1" thickBot="1" x14ac:dyDescent="0.25">
      <c r="A43" s="14">
        <v>40</v>
      </c>
      <c r="B43" s="15">
        <f>VLOOKUP($A43,Data!A:G,3,FALSE)</f>
        <v>0</v>
      </c>
      <c r="C43" s="15">
        <f>VLOOKUP($A43,Data!A:H,5,FALSE)</f>
        <v>0</v>
      </c>
      <c r="D43" s="67">
        <f>VLOOKUP($A43,Data!A:H,2,FALSE)</f>
        <v>40</v>
      </c>
      <c r="E43" s="16">
        <f>IF(F43&gt;0,VLOOKUP($A43,Data!A:H,7,FALSE),0)</f>
        <v>0</v>
      </c>
      <c r="F43" s="16">
        <f>VLOOKUP($A43,Data!A:X,9,FALSE)</f>
        <v>0</v>
      </c>
      <c r="G43" s="18">
        <f t="shared" si="29"/>
        <v>0</v>
      </c>
      <c r="H43" s="19">
        <f>IF(G43&gt;=HLOOKUP($D43,DataOdafimBenifrad!$1:$30,(((H$2)-1)*2)+8,FALSE),HLOOKUP($D43,DataOdafimBenifrad!$1:$30,(((H$2)-1)*2)+7,FALSE),0)</f>
        <v>0</v>
      </c>
      <c r="I43" s="20">
        <f t="shared" si="30"/>
        <v>0</v>
      </c>
      <c r="J43" s="18">
        <f t="shared" si="31"/>
        <v>0</v>
      </c>
      <c r="K43" s="22">
        <f>IF(J43&gt;=HLOOKUP($D43,DataOdafimBenifrad!$1:$30,(((K$2)-1)*2)+8,FALSE),HLOOKUP($D43,DataOdafimBenifrad!$1:$30,(((K$2)-1)*2)+7,FALSE),0)</f>
        <v>0</v>
      </c>
      <c r="L43" s="23">
        <f t="shared" si="32"/>
        <v>0</v>
      </c>
      <c r="M43" s="18">
        <f t="shared" si="33"/>
        <v>0</v>
      </c>
      <c r="N43" s="19">
        <f>IF(M43&gt;=HLOOKUP($D43,DataOdafimBenifrad!$1:$30,(((N$2)-1)*2)+8,FALSE),HLOOKUP($D43,DataOdafimBenifrad!$1:$30,(((N$2)-1)*2)+7,FALSE),0)</f>
        <v>0</v>
      </c>
      <c r="O43" s="20">
        <f t="shared" si="34"/>
        <v>0</v>
      </c>
      <c r="P43" s="18">
        <f t="shared" si="35"/>
        <v>0</v>
      </c>
      <c r="Q43" s="22">
        <f>IF(P43&gt;=HLOOKUP($D43,DataOdafimBenifrad!$1:$30,(((Q$2)-1)*2)+8,FALSE),HLOOKUP($D43,DataOdafimBenifrad!$1:$30,(((Q$2)-1)*2)+7,FALSE),0)</f>
        <v>0</v>
      </c>
      <c r="R43" s="23">
        <f t="shared" si="36"/>
        <v>0</v>
      </c>
      <c r="S43" s="18">
        <f t="shared" si="37"/>
        <v>0</v>
      </c>
      <c r="T43" s="19">
        <f>IF(S43&gt;=HLOOKUP($D43,DataOdafimBenifrad!$1:$30,(((T$2)-1)*2)+8,FALSE),HLOOKUP($D43,DataOdafimBenifrad!$1:$30,(((T$2)-1)*2)+7,FALSE),0)</f>
        <v>0</v>
      </c>
      <c r="U43" s="20">
        <f t="shared" si="38"/>
        <v>0</v>
      </c>
      <c r="V43" s="18">
        <f t="shared" si="39"/>
        <v>0</v>
      </c>
      <c r="W43" s="22">
        <f>IF(V43&gt;=HLOOKUP($D43,DataOdafimBenifrad!$1:$30,(((W$2)-1)*2)+8,FALSE),HLOOKUP($D43,DataOdafimBenifrad!$1:$30,(((W$2)-1)*2)+7,FALSE),0)</f>
        <v>0</v>
      </c>
      <c r="X43" s="23">
        <f t="shared" si="40"/>
        <v>0</v>
      </c>
      <c r="Y43" s="18">
        <f t="shared" si="41"/>
        <v>0</v>
      </c>
      <c r="Z43" s="19">
        <f>IF(Y43&gt;=HLOOKUP($D43,DataOdafimBenifrad!$1:$30,(((Z$2)-1)*2)+8,FALSE),HLOOKUP($D43,DataOdafimBenifrad!$1:$30,(((Z$2)-1)*2)+7,FALSE),0)</f>
        <v>0</v>
      </c>
      <c r="AA43" s="20">
        <f t="shared" si="42"/>
        <v>0</v>
      </c>
      <c r="AB43" s="18">
        <f t="shared" si="43"/>
        <v>0</v>
      </c>
      <c r="AC43" s="22">
        <f>IF(AB43&gt;=HLOOKUP($D43,DataOdafimBenifrad!$1:$30,(((AC$2)-1)*2)+8,FALSE),HLOOKUP($D43,DataOdafimBenifrad!$1:$30,(((AC$2)-1)*2)+7,FALSE),0)</f>
        <v>0</v>
      </c>
      <c r="AD43" s="23">
        <f t="shared" si="44"/>
        <v>0</v>
      </c>
      <c r="AE43" s="18">
        <f t="shared" si="45"/>
        <v>0</v>
      </c>
      <c r="AF43" s="19">
        <f>IF(AE43&gt;=HLOOKUP($D43,DataOdafimBenifrad!$1:$30,(((AF$2)-1)*2)+8,FALSE),HLOOKUP($D43,DataOdafimBenifrad!$1:$30,(((AF$2)-1)*2)+7,FALSE),0)</f>
        <v>0</v>
      </c>
      <c r="AG43" s="20">
        <f t="shared" si="46"/>
        <v>0</v>
      </c>
      <c r="AH43" s="18">
        <f t="shared" si="47"/>
        <v>0</v>
      </c>
      <c r="AI43" s="22">
        <f>IF(AH43&gt;=HLOOKUP($D43,DataOdafimBenifrad!$1:$30,(((AI$2)-1)*2)+8,FALSE),HLOOKUP($D43,DataOdafimBenifrad!$1:$30,(((AI$2)-1)*2)+7,FALSE),0)</f>
        <v>0</v>
      </c>
      <c r="AJ43" s="23">
        <f t="shared" si="48"/>
        <v>0</v>
      </c>
      <c r="AK43" s="18">
        <f t="shared" si="49"/>
        <v>0</v>
      </c>
      <c r="AL43" s="19">
        <f>IF(AK43&gt;=HLOOKUP($D43,DataOdafimBenifrad!$1:$30,(((AL$2)-1)*2)+8,FALSE),HLOOKUP($D43,DataOdafimBenifrad!$1:$30,(((AL$2)-1)*2)+7,FALSE),0)</f>
        <v>0</v>
      </c>
      <c r="AM43" s="20">
        <f t="shared" si="50"/>
        <v>0</v>
      </c>
      <c r="AN43" s="11">
        <f t="shared" si="51"/>
        <v>0</v>
      </c>
      <c r="AO43" s="12">
        <f t="shared" si="52"/>
        <v>0</v>
      </c>
      <c r="AP43" s="131"/>
      <c r="AQ43" s="131"/>
      <c r="AR43" s="131"/>
      <c r="AS43" s="131"/>
      <c r="AT43" s="131"/>
      <c r="AU43" s="131"/>
      <c r="AV43" s="131"/>
      <c r="AW43" s="131"/>
      <c r="AX43" s="131"/>
    </row>
    <row r="44" spans="1:50" s="97" customFormat="1" ht="12.6" customHeight="1" thickBot="1" x14ac:dyDescent="0.25">
      <c r="A44" s="14">
        <v>41</v>
      </c>
      <c r="B44" s="15">
        <f>VLOOKUP($A44,Data!A:G,3,FALSE)</f>
        <v>0</v>
      </c>
      <c r="C44" s="15">
        <f>VLOOKUP($A44,Data!A:H,5,FALSE)</f>
        <v>0</v>
      </c>
      <c r="D44" s="67">
        <f>VLOOKUP($A44,Data!A:H,2,FALSE)</f>
        <v>41</v>
      </c>
      <c r="E44" s="16">
        <f>IF(F44&gt;0,VLOOKUP($A44,Data!A:H,7,FALSE),0)</f>
        <v>0</v>
      </c>
      <c r="F44" s="16">
        <f>VLOOKUP($A44,Data!A:X,9,FALSE)</f>
        <v>0</v>
      </c>
      <c r="G44" s="18">
        <f t="shared" si="29"/>
        <v>0</v>
      </c>
      <c r="H44" s="19">
        <f>IF(G44&gt;=HLOOKUP($D44,DataOdafimBenifrad!$1:$30,(((H$2)-1)*2)+8,FALSE),HLOOKUP($D44,DataOdafimBenifrad!$1:$30,(((H$2)-1)*2)+7,FALSE),0)</f>
        <v>0</v>
      </c>
      <c r="I44" s="20">
        <f t="shared" si="30"/>
        <v>0</v>
      </c>
      <c r="J44" s="18">
        <f t="shared" si="31"/>
        <v>0</v>
      </c>
      <c r="K44" s="22">
        <f>IF(J44&gt;=HLOOKUP($D44,DataOdafimBenifrad!$1:$30,(((K$2)-1)*2)+8,FALSE),HLOOKUP($D44,DataOdafimBenifrad!$1:$30,(((K$2)-1)*2)+7,FALSE),0)</f>
        <v>0</v>
      </c>
      <c r="L44" s="23">
        <f t="shared" si="32"/>
        <v>0</v>
      </c>
      <c r="M44" s="18">
        <f t="shared" si="33"/>
        <v>0</v>
      </c>
      <c r="N44" s="19">
        <f>IF(M44&gt;=HLOOKUP($D44,DataOdafimBenifrad!$1:$30,(((N$2)-1)*2)+8,FALSE),HLOOKUP($D44,DataOdafimBenifrad!$1:$30,(((N$2)-1)*2)+7,FALSE),0)</f>
        <v>0</v>
      </c>
      <c r="O44" s="20">
        <f t="shared" si="34"/>
        <v>0</v>
      </c>
      <c r="P44" s="18">
        <f t="shared" si="35"/>
        <v>0</v>
      </c>
      <c r="Q44" s="22">
        <f>IF(P44&gt;=HLOOKUP($D44,DataOdafimBenifrad!$1:$30,(((Q$2)-1)*2)+8,FALSE),HLOOKUP($D44,DataOdafimBenifrad!$1:$30,(((Q$2)-1)*2)+7,FALSE),0)</f>
        <v>0</v>
      </c>
      <c r="R44" s="23">
        <f t="shared" si="36"/>
        <v>0</v>
      </c>
      <c r="S44" s="18">
        <f t="shared" si="37"/>
        <v>0</v>
      </c>
      <c r="T44" s="19">
        <f>IF(S44&gt;=HLOOKUP($D44,DataOdafimBenifrad!$1:$30,(((T$2)-1)*2)+8,FALSE),HLOOKUP($D44,DataOdafimBenifrad!$1:$30,(((T$2)-1)*2)+7,FALSE),0)</f>
        <v>0</v>
      </c>
      <c r="U44" s="20">
        <f t="shared" si="38"/>
        <v>0</v>
      </c>
      <c r="V44" s="18">
        <f t="shared" si="39"/>
        <v>0</v>
      </c>
      <c r="W44" s="22">
        <f>IF(V44&gt;=HLOOKUP($D44,DataOdafimBenifrad!$1:$30,(((W$2)-1)*2)+8,FALSE),HLOOKUP($D44,DataOdafimBenifrad!$1:$30,(((W$2)-1)*2)+7,FALSE),0)</f>
        <v>0</v>
      </c>
      <c r="X44" s="23">
        <f t="shared" si="40"/>
        <v>0</v>
      </c>
      <c r="Y44" s="18">
        <f t="shared" si="41"/>
        <v>0</v>
      </c>
      <c r="Z44" s="19">
        <f>IF(Y44&gt;=HLOOKUP($D44,DataOdafimBenifrad!$1:$30,(((Z$2)-1)*2)+8,FALSE),HLOOKUP($D44,DataOdafimBenifrad!$1:$30,(((Z$2)-1)*2)+7,FALSE),0)</f>
        <v>0</v>
      </c>
      <c r="AA44" s="20">
        <f t="shared" si="42"/>
        <v>0</v>
      </c>
      <c r="AB44" s="18">
        <f t="shared" si="43"/>
        <v>0</v>
      </c>
      <c r="AC44" s="22">
        <f>IF(AB44&gt;=HLOOKUP($D44,DataOdafimBenifrad!$1:$30,(((AC$2)-1)*2)+8,FALSE),HLOOKUP($D44,DataOdafimBenifrad!$1:$30,(((AC$2)-1)*2)+7,FALSE),0)</f>
        <v>0</v>
      </c>
      <c r="AD44" s="23">
        <f t="shared" si="44"/>
        <v>0</v>
      </c>
      <c r="AE44" s="18">
        <f t="shared" si="45"/>
        <v>0</v>
      </c>
      <c r="AF44" s="19">
        <f>IF(AE44&gt;=HLOOKUP($D44,DataOdafimBenifrad!$1:$30,(((AF$2)-1)*2)+8,FALSE),HLOOKUP($D44,DataOdafimBenifrad!$1:$30,(((AF$2)-1)*2)+7,FALSE),0)</f>
        <v>0</v>
      </c>
      <c r="AG44" s="20">
        <f t="shared" si="46"/>
        <v>0</v>
      </c>
      <c r="AH44" s="18">
        <f t="shared" si="47"/>
        <v>0</v>
      </c>
      <c r="AI44" s="22">
        <f>IF(AH44&gt;=HLOOKUP($D44,DataOdafimBenifrad!$1:$30,(((AI$2)-1)*2)+8,FALSE),HLOOKUP($D44,DataOdafimBenifrad!$1:$30,(((AI$2)-1)*2)+7,FALSE),0)</f>
        <v>0</v>
      </c>
      <c r="AJ44" s="23">
        <f t="shared" si="48"/>
        <v>0</v>
      </c>
      <c r="AK44" s="18">
        <f t="shared" si="49"/>
        <v>0</v>
      </c>
      <c r="AL44" s="19">
        <f>IF(AK44&gt;=HLOOKUP($D44,DataOdafimBenifrad!$1:$30,(((AL$2)-1)*2)+8,FALSE),HLOOKUP($D44,DataOdafimBenifrad!$1:$30,(((AL$2)-1)*2)+7,FALSE),0)</f>
        <v>0</v>
      </c>
      <c r="AM44" s="20">
        <f t="shared" si="50"/>
        <v>0</v>
      </c>
      <c r="AN44" s="11">
        <f t="shared" si="51"/>
        <v>0</v>
      </c>
      <c r="AO44" s="12">
        <f t="shared" si="52"/>
        <v>0</v>
      </c>
      <c r="AP44" s="131"/>
      <c r="AQ44" s="131"/>
      <c r="AR44" s="131"/>
      <c r="AS44" s="131"/>
      <c r="AT44" s="131"/>
      <c r="AU44" s="131"/>
      <c r="AV44" s="131"/>
      <c r="AW44" s="131"/>
      <c r="AX44" s="131"/>
    </row>
    <row r="45" spans="1:50" s="97" customFormat="1" ht="12.6" customHeight="1" thickBot="1" x14ac:dyDescent="0.25">
      <c r="A45" s="14">
        <v>42</v>
      </c>
      <c r="B45" s="15">
        <f>VLOOKUP($A45,Data!A:G,3,FALSE)</f>
        <v>0</v>
      </c>
      <c r="C45" s="15">
        <f>VLOOKUP($A45,Data!A:H,5,FALSE)</f>
        <v>0</v>
      </c>
      <c r="D45" s="67">
        <f>VLOOKUP($A45,Data!A:H,2,FALSE)</f>
        <v>42</v>
      </c>
      <c r="E45" s="16">
        <f>IF(F45&gt;0,VLOOKUP($A45,Data!A:H,7,FALSE),0)</f>
        <v>0</v>
      </c>
      <c r="F45" s="16">
        <f>VLOOKUP($A45,Data!A:X,9,FALSE)</f>
        <v>0</v>
      </c>
      <c r="G45" s="18">
        <f t="shared" si="29"/>
        <v>0</v>
      </c>
      <c r="H45" s="19">
        <f>IF(G45&gt;=HLOOKUP($D45,DataOdafimBenifrad!$1:$30,(((H$2)-1)*2)+8,FALSE),HLOOKUP($D45,DataOdafimBenifrad!$1:$30,(((H$2)-1)*2)+7,FALSE),0)</f>
        <v>0</v>
      </c>
      <c r="I45" s="20">
        <f t="shared" si="30"/>
        <v>0</v>
      </c>
      <c r="J45" s="18">
        <f t="shared" si="31"/>
        <v>0</v>
      </c>
      <c r="K45" s="22">
        <f>IF(J45&gt;=HLOOKUP($D45,DataOdafimBenifrad!$1:$30,(((K$2)-1)*2)+8,FALSE),HLOOKUP($D45,DataOdafimBenifrad!$1:$30,(((K$2)-1)*2)+7,FALSE),0)</f>
        <v>0</v>
      </c>
      <c r="L45" s="23">
        <f t="shared" si="32"/>
        <v>0</v>
      </c>
      <c r="M45" s="18">
        <f t="shared" si="33"/>
        <v>0</v>
      </c>
      <c r="N45" s="19">
        <f>IF(M45&gt;=HLOOKUP($D45,DataOdafimBenifrad!$1:$30,(((N$2)-1)*2)+8,FALSE),HLOOKUP($D45,DataOdafimBenifrad!$1:$30,(((N$2)-1)*2)+7,FALSE),0)</f>
        <v>0</v>
      </c>
      <c r="O45" s="20">
        <f t="shared" si="34"/>
        <v>0</v>
      </c>
      <c r="P45" s="18">
        <f t="shared" si="35"/>
        <v>0</v>
      </c>
      <c r="Q45" s="22">
        <f>IF(P45&gt;=HLOOKUP($D45,DataOdafimBenifrad!$1:$30,(((Q$2)-1)*2)+8,FALSE),HLOOKUP($D45,DataOdafimBenifrad!$1:$30,(((Q$2)-1)*2)+7,FALSE),0)</f>
        <v>0</v>
      </c>
      <c r="R45" s="23">
        <f t="shared" si="36"/>
        <v>0</v>
      </c>
      <c r="S45" s="18">
        <f t="shared" si="37"/>
        <v>0</v>
      </c>
      <c r="T45" s="19">
        <f>IF(S45&gt;=HLOOKUP($D45,DataOdafimBenifrad!$1:$30,(((T$2)-1)*2)+8,FALSE),HLOOKUP($D45,DataOdafimBenifrad!$1:$30,(((T$2)-1)*2)+7,FALSE),0)</f>
        <v>0</v>
      </c>
      <c r="U45" s="20">
        <f t="shared" si="38"/>
        <v>0</v>
      </c>
      <c r="V45" s="18">
        <f t="shared" si="39"/>
        <v>0</v>
      </c>
      <c r="W45" s="22">
        <f>IF(V45&gt;=HLOOKUP($D45,DataOdafimBenifrad!$1:$30,(((W$2)-1)*2)+8,FALSE),HLOOKUP($D45,DataOdafimBenifrad!$1:$30,(((W$2)-1)*2)+7,FALSE),0)</f>
        <v>0</v>
      </c>
      <c r="X45" s="23">
        <f t="shared" si="40"/>
        <v>0</v>
      </c>
      <c r="Y45" s="18">
        <f t="shared" si="41"/>
        <v>0</v>
      </c>
      <c r="Z45" s="19">
        <f>IF(Y45&gt;=HLOOKUP($D45,DataOdafimBenifrad!$1:$30,(((Z$2)-1)*2)+8,FALSE),HLOOKUP($D45,DataOdafimBenifrad!$1:$30,(((Z$2)-1)*2)+7,FALSE),0)</f>
        <v>0</v>
      </c>
      <c r="AA45" s="20">
        <f t="shared" si="42"/>
        <v>0</v>
      </c>
      <c r="AB45" s="18">
        <f t="shared" si="43"/>
        <v>0</v>
      </c>
      <c r="AC45" s="22">
        <f>IF(AB45&gt;=HLOOKUP($D45,DataOdafimBenifrad!$1:$30,(((AC$2)-1)*2)+8,FALSE),HLOOKUP($D45,DataOdafimBenifrad!$1:$30,(((AC$2)-1)*2)+7,FALSE),0)</f>
        <v>0</v>
      </c>
      <c r="AD45" s="23">
        <f t="shared" si="44"/>
        <v>0</v>
      </c>
      <c r="AE45" s="18">
        <f t="shared" si="45"/>
        <v>0</v>
      </c>
      <c r="AF45" s="19">
        <f>IF(AE45&gt;=HLOOKUP($D45,DataOdafimBenifrad!$1:$30,(((AF$2)-1)*2)+8,FALSE),HLOOKUP($D45,DataOdafimBenifrad!$1:$30,(((AF$2)-1)*2)+7,FALSE),0)</f>
        <v>0</v>
      </c>
      <c r="AG45" s="20">
        <f t="shared" si="46"/>
        <v>0</v>
      </c>
      <c r="AH45" s="18">
        <f t="shared" si="47"/>
        <v>0</v>
      </c>
      <c r="AI45" s="22">
        <f>IF(AH45&gt;=HLOOKUP($D45,DataOdafimBenifrad!$1:$30,(((AI$2)-1)*2)+8,FALSE),HLOOKUP($D45,DataOdafimBenifrad!$1:$30,(((AI$2)-1)*2)+7,FALSE),0)</f>
        <v>0</v>
      </c>
      <c r="AJ45" s="23">
        <f t="shared" si="48"/>
        <v>0</v>
      </c>
      <c r="AK45" s="18">
        <f t="shared" si="49"/>
        <v>0</v>
      </c>
      <c r="AL45" s="19">
        <f>IF(AK45&gt;=HLOOKUP($D45,DataOdafimBenifrad!$1:$30,(((AL$2)-1)*2)+8,FALSE),HLOOKUP($D45,DataOdafimBenifrad!$1:$30,(((AL$2)-1)*2)+7,FALSE),0)</f>
        <v>0</v>
      </c>
      <c r="AM45" s="20">
        <f t="shared" si="50"/>
        <v>0</v>
      </c>
      <c r="AN45" s="11">
        <f t="shared" si="51"/>
        <v>0</v>
      </c>
      <c r="AO45" s="12">
        <f t="shared" si="52"/>
        <v>0</v>
      </c>
      <c r="AP45" s="131"/>
      <c r="AQ45" s="131"/>
      <c r="AR45" s="131"/>
      <c r="AS45" s="131"/>
      <c r="AT45" s="131"/>
      <c r="AU45" s="131"/>
      <c r="AV45" s="131"/>
      <c r="AW45" s="131"/>
      <c r="AX45" s="131"/>
    </row>
    <row r="46" spans="1:50" s="97" customFormat="1" ht="12.6" customHeight="1" thickBot="1" x14ac:dyDescent="0.25">
      <c r="A46" s="14">
        <v>43</v>
      </c>
      <c r="B46" s="15">
        <f>VLOOKUP($A46,Data!A:G,3,FALSE)</f>
        <v>0</v>
      </c>
      <c r="C46" s="15">
        <f>VLOOKUP($A46,Data!A:H,5,FALSE)</f>
        <v>0</v>
      </c>
      <c r="D46" s="67">
        <f>VLOOKUP($A46,Data!A:H,2,FALSE)</f>
        <v>43</v>
      </c>
      <c r="E46" s="16">
        <f>IF(F46&gt;0,VLOOKUP($A46,Data!A:H,7,FALSE),0)</f>
        <v>0</v>
      </c>
      <c r="F46" s="16">
        <f>VLOOKUP($A46,Data!A:X,9,FALSE)</f>
        <v>0</v>
      </c>
      <c r="G46" s="18">
        <f t="shared" si="29"/>
        <v>0</v>
      </c>
      <c r="H46" s="19">
        <f>IF(G46&gt;=HLOOKUP($D46,DataOdafimBenifrad!$1:$30,(((H$2)-1)*2)+8,FALSE),HLOOKUP($D46,DataOdafimBenifrad!$1:$30,(((H$2)-1)*2)+7,FALSE),0)</f>
        <v>0</v>
      </c>
      <c r="I46" s="20">
        <f t="shared" si="30"/>
        <v>0</v>
      </c>
      <c r="J46" s="18">
        <f t="shared" si="31"/>
        <v>0</v>
      </c>
      <c r="K46" s="22">
        <f>IF(J46&gt;=HLOOKUP($D46,DataOdafimBenifrad!$1:$30,(((K$2)-1)*2)+8,FALSE),HLOOKUP($D46,DataOdafimBenifrad!$1:$30,(((K$2)-1)*2)+7,FALSE),0)</f>
        <v>0</v>
      </c>
      <c r="L46" s="23">
        <f t="shared" si="32"/>
        <v>0</v>
      </c>
      <c r="M46" s="18">
        <f t="shared" si="33"/>
        <v>0</v>
      </c>
      <c r="N46" s="19">
        <f>IF(M46&gt;=HLOOKUP($D46,DataOdafimBenifrad!$1:$30,(((N$2)-1)*2)+8,FALSE),HLOOKUP($D46,DataOdafimBenifrad!$1:$30,(((N$2)-1)*2)+7,FALSE),0)</f>
        <v>0</v>
      </c>
      <c r="O46" s="20">
        <f t="shared" si="34"/>
        <v>0</v>
      </c>
      <c r="P46" s="18">
        <f t="shared" si="35"/>
        <v>0</v>
      </c>
      <c r="Q46" s="22">
        <f>IF(P46&gt;=HLOOKUP($D46,DataOdafimBenifrad!$1:$30,(((Q$2)-1)*2)+8,FALSE),HLOOKUP($D46,DataOdafimBenifrad!$1:$30,(((Q$2)-1)*2)+7,FALSE),0)</f>
        <v>0</v>
      </c>
      <c r="R46" s="23">
        <f t="shared" si="36"/>
        <v>0</v>
      </c>
      <c r="S46" s="18">
        <f t="shared" si="37"/>
        <v>0</v>
      </c>
      <c r="T46" s="19">
        <f>IF(S46&gt;=HLOOKUP($D46,DataOdafimBenifrad!$1:$30,(((T$2)-1)*2)+8,FALSE),HLOOKUP($D46,DataOdafimBenifrad!$1:$30,(((T$2)-1)*2)+7,FALSE),0)</f>
        <v>0</v>
      </c>
      <c r="U46" s="20">
        <f t="shared" si="38"/>
        <v>0</v>
      </c>
      <c r="V46" s="18">
        <f t="shared" si="39"/>
        <v>0</v>
      </c>
      <c r="W46" s="22">
        <f>IF(V46&gt;=HLOOKUP($D46,DataOdafimBenifrad!$1:$30,(((W$2)-1)*2)+8,FALSE),HLOOKUP($D46,DataOdafimBenifrad!$1:$30,(((W$2)-1)*2)+7,FALSE),0)</f>
        <v>0</v>
      </c>
      <c r="X46" s="23">
        <f t="shared" si="40"/>
        <v>0</v>
      </c>
      <c r="Y46" s="18">
        <f t="shared" si="41"/>
        <v>0</v>
      </c>
      <c r="Z46" s="19">
        <f>IF(Y46&gt;=HLOOKUP($D46,DataOdafimBenifrad!$1:$30,(((Z$2)-1)*2)+8,FALSE),HLOOKUP($D46,DataOdafimBenifrad!$1:$30,(((Z$2)-1)*2)+7,FALSE),0)</f>
        <v>0</v>
      </c>
      <c r="AA46" s="20">
        <f t="shared" si="42"/>
        <v>0</v>
      </c>
      <c r="AB46" s="18">
        <f t="shared" si="43"/>
        <v>0</v>
      </c>
      <c r="AC46" s="22">
        <f>IF(AB46&gt;=HLOOKUP($D46,DataOdafimBenifrad!$1:$30,(((AC$2)-1)*2)+8,FALSE),HLOOKUP($D46,DataOdafimBenifrad!$1:$30,(((AC$2)-1)*2)+7,FALSE),0)</f>
        <v>0</v>
      </c>
      <c r="AD46" s="23">
        <f t="shared" si="44"/>
        <v>0</v>
      </c>
      <c r="AE46" s="18">
        <f t="shared" si="45"/>
        <v>0</v>
      </c>
      <c r="AF46" s="19">
        <f>IF(AE46&gt;=HLOOKUP($D46,DataOdafimBenifrad!$1:$30,(((AF$2)-1)*2)+8,FALSE),HLOOKUP($D46,DataOdafimBenifrad!$1:$30,(((AF$2)-1)*2)+7,FALSE),0)</f>
        <v>0</v>
      </c>
      <c r="AG46" s="20">
        <f t="shared" si="46"/>
        <v>0</v>
      </c>
      <c r="AH46" s="18">
        <f t="shared" si="47"/>
        <v>0</v>
      </c>
      <c r="AI46" s="22">
        <f>IF(AH46&gt;=HLOOKUP($D46,DataOdafimBenifrad!$1:$30,(((AI$2)-1)*2)+8,FALSE),HLOOKUP($D46,DataOdafimBenifrad!$1:$30,(((AI$2)-1)*2)+7,FALSE),0)</f>
        <v>0</v>
      </c>
      <c r="AJ46" s="23">
        <f t="shared" si="48"/>
        <v>0</v>
      </c>
      <c r="AK46" s="18">
        <f t="shared" si="49"/>
        <v>0</v>
      </c>
      <c r="AL46" s="19">
        <f>IF(AK46&gt;=HLOOKUP($D46,DataOdafimBenifrad!$1:$30,(((AL$2)-1)*2)+8,FALSE),HLOOKUP($D46,DataOdafimBenifrad!$1:$30,(((AL$2)-1)*2)+7,FALSE),0)</f>
        <v>0</v>
      </c>
      <c r="AM46" s="20">
        <f t="shared" si="50"/>
        <v>0</v>
      </c>
      <c r="AN46" s="11">
        <f t="shared" si="51"/>
        <v>0</v>
      </c>
      <c r="AO46" s="12">
        <f t="shared" si="52"/>
        <v>0</v>
      </c>
      <c r="AP46" s="131"/>
      <c r="AQ46" s="131"/>
      <c r="AR46" s="131"/>
      <c r="AS46" s="131"/>
      <c r="AT46" s="131"/>
      <c r="AU46" s="131"/>
      <c r="AV46" s="131"/>
      <c r="AW46" s="131"/>
      <c r="AX46" s="131"/>
    </row>
    <row r="47" spans="1:50" s="97" customFormat="1" ht="12.6" customHeight="1" thickBot="1" x14ac:dyDescent="0.25">
      <c r="A47" s="14">
        <v>44</v>
      </c>
      <c r="B47" s="15">
        <f>VLOOKUP($A47,Data!A:G,3,FALSE)</f>
        <v>0</v>
      </c>
      <c r="C47" s="15">
        <f>VLOOKUP($A47,Data!A:H,5,FALSE)</f>
        <v>0</v>
      </c>
      <c r="D47" s="67">
        <f>VLOOKUP($A47,Data!A:H,2,FALSE)</f>
        <v>44</v>
      </c>
      <c r="E47" s="16">
        <f>IF(F47&gt;0,VLOOKUP($A47,Data!A:H,7,FALSE),0)</f>
        <v>0</v>
      </c>
      <c r="F47" s="16">
        <f>VLOOKUP($A47,Data!A:X,9,FALSE)</f>
        <v>0</v>
      </c>
      <c r="G47" s="18">
        <f t="shared" si="29"/>
        <v>0</v>
      </c>
      <c r="H47" s="19">
        <f>IF(G47&gt;=HLOOKUP($D47,DataOdafimBenifrad!$1:$30,(((H$2)-1)*2)+8,FALSE),HLOOKUP($D47,DataOdafimBenifrad!$1:$30,(((H$2)-1)*2)+7,FALSE),0)</f>
        <v>0</v>
      </c>
      <c r="I47" s="20">
        <f t="shared" si="30"/>
        <v>0</v>
      </c>
      <c r="J47" s="18">
        <f t="shared" si="31"/>
        <v>0</v>
      </c>
      <c r="K47" s="22">
        <f>IF(J47&gt;=HLOOKUP($D47,DataOdafimBenifrad!$1:$30,(((K$2)-1)*2)+8,FALSE),HLOOKUP($D47,DataOdafimBenifrad!$1:$30,(((K$2)-1)*2)+7,FALSE),0)</f>
        <v>0</v>
      </c>
      <c r="L47" s="23">
        <f t="shared" si="32"/>
        <v>0</v>
      </c>
      <c r="M47" s="18">
        <f t="shared" si="33"/>
        <v>0</v>
      </c>
      <c r="N47" s="19">
        <f>IF(M47&gt;=HLOOKUP($D47,DataOdafimBenifrad!$1:$30,(((N$2)-1)*2)+8,FALSE),HLOOKUP($D47,DataOdafimBenifrad!$1:$30,(((N$2)-1)*2)+7,FALSE),0)</f>
        <v>0</v>
      </c>
      <c r="O47" s="20">
        <f t="shared" si="34"/>
        <v>0</v>
      </c>
      <c r="P47" s="18">
        <f t="shared" si="35"/>
        <v>0</v>
      </c>
      <c r="Q47" s="22">
        <f>IF(P47&gt;=HLOOKUP($D47,DataOdafimBenifrad!$1:$30,(((Q$2)-1)*2)+8,FALSE),HLOOKUP($D47,DataOdafimBenifrad!$1:$30,(((Q$2)-1)*2)+7,FALSE),0)</f>
        <v>0</v>
      </c>
      <c r="R47" s="23">
        <f t="shared" si="36"/>
        <v>0</v>
      </c>
      <c r="S47" s="18">
        <f t="shared" si="37"/>
        <v>0</v>
      </c>
      <c r="T47" s="19">
        <f>IF(S47&gt;=HLOOKUP($D47,DataOdafimBenifrad!$1:$30,(((T$2)-1)*2)+8,FALSE),HLOOKUP($D47,DataOdafimBenifrad!$1:$30,(((T$2)-1)*2)+7,FALSE),0)</f>
        <v>0</v>
      </c>
      <c r="U47" s="20">
        <f t="shared" si="38"/>
        <v>0</v>
      </c>
      <c r="V47" s="18">
        <f t="shared" si="39"/>
        <v>0</v>
      </c>
      <c r="W47" s="22">
        <f>IF(V47&gt;=HLOOKUP($D47,DataOdafimBenifrad!$1:$30,(((W$2)-1)*2)+8,FALSE),HLOOKUP($D47,DataOdafimBenifrad!$1:$30,(((W$2)-1)*2)+7,FALSE),0)</f>
        <v>0</v>
      </c>
      <c r="X47" s="23">
        <f t="shared" si="40"/>
        <v>0</v>
      </c>
      <c r="Y47" s="18">
        <f t="shared" si="41"/>
        <v>0</v>
      </c>
      <c r="Z47" s="19">
        <f>IF(Y47&gt;=HLOOKUP($D47,DataOdafimBenifrad!$1:$30,(((Z$2)-1)*2)+8,FALSE),HLOOKUP($D47,DataOdafimBenifrad!$1:$30,(((Z$2)-1)*2)+7,FALSE),0)</f>
        <v>0</v>
      </c>
      <c r="AA47" s="20">
        <f t="shared" si="42"/>
        <v>0</v>
      </c>
      <c r="AB47" s="18">
        <f t="shared" si="43"/>
        <v>0</v>
      </c>
      <c r="AC47" s="22">
        <f>IF(AB47&gt;=HLOOKUP($D47,DataOdafimBenifrad!$1:$30,(((AC$2)-1)*2)+8,FALSE),HLOOKUP($D47,DataOdafimBenifrad!$1:$30,(((AC$2)-1)*2)+7,FALSE),0)</f>
        <v>0</v>
      </c>
      <c r="AD47" s="23">
        <f t="shared" si="44"/>
        <v>0</v>
      </c>
      <c r="AE47" s="18">
        <f t="shared" si="45"/>
        <v>0</v>
      </c>
      <c r="AF47" s="19">
        <f>IF(AE47&gt;=HLOOKUP($D47,DataOdafimBenifrad!$1:$30,(((AF$2)-1)*2)+8,FALSE),HLOOKUP($D47,DataOdafimBenifrad!$1:$30,(((AF$2)-1)*2)+7,FALSE),0)</f>
        <v>0</v>
      </c>
      <c r="AG47" s="20">
        <f t="shared" si="46"/>
        <v>0</v>
      </c>
      <c r="AH47" s="18">
        <f t="shared" si="47"/>
        <v>0</v>
      </c>
      <c r="AI47" s="22">
        <f>IF(AH47&gt;=HLOOKUP($D47,DataOdafimBenifrad!$1:$30,(((AI$2)-1)*2)+8,FALSE),HLOOKUP($D47,DataOdafimBenifrad!$1:$30,(((AI$2)-1)*2)+7,FALSE),0)</f>
        <v>0</v>
      </c>
      <c r="AJ47" s="23">
        <f t="shared" si="48"/>
        <v>0</v>
      </c>
      <c r="AK47" s="18">
        <f t="shared" si="49"/>
        <v>0</v>
      </c>
      <c r="AL47" s="19">
        <f>IF(AK47&gt;=HLOOKUP($D47,DataOdafimBenifrad!$1:$30,(((AL$2)-1)*2)+8,FALSE),HLOOKUP($D47,DataOdafimBenifrad!$1:$30,(((AL$2)-1)*2)+7,FALSE),0)</f>
        <v>0</v>
      </c>
      <c r="AM47" s="20">
        <f t="shared" si="50"/>
        <v>0</v>
      </c>
      <c r="AN47" s="11">
        <f t="shared" si="51"/>
        <v>0</v>
      </c>
      <c r="AO47" s="12">
        <f t="shared" si="52"/>
        <v>0</v>
      </c>
      <c r="AP47" s="131"/>
      <c r="AQ47" s="131"/>
      <c r="AR47" s="131"/>
      <c r="AS47" s="131"/>
      <c r="AT47" s="131"/>
      <c r="AU47" s="131"/>
      <c r="AV47" s="131"/>
      <c r="AW47" s="131"/>
      <c r="AX47" s="131"/>
    </row>
    <row r="48" spans="1:50" s="97" customFormat="1" ht="12.6" customHeight="1" thickBot="1" x14ac:dyDescent="0.25">
      <c r="A48" s="14">
        <v>45</v>
      </c>
      <c r="B48" s="15">
        <f>VLOOKUP($A48,Data!A:G,3,FALSE)</f>
        <v>0</v>
      </c>
      <c r="C48" s="15">
        <f>VLOOKUP($A48,Data!A:H,5,FALSE)</f>
        <v>0</v>
      </c>
      <c r="D48" s="67">
        <f>VLOOKUP($A48,Data!A:H,2,FALSE)</f>
        <v>45</v>
      </c>
      <c r="E48" s="16">
        <f>IF(F48&gt;0,VLOOKUP($A48,Data!A:H,7,FALSE),0)</f>
        <v>0</v>
      </c>
      <c r="F48" s="16">
        <f>VLOOKUP($A48,Data!A:X,9,FALSE)</f>
        <v>0</v>
      </c>
      <c r="G48" s="18">
        <f t="shared" si="29"/>
        <v>0</v>
      </c>
      <c r="H48" s="19">
        <f>IF(G48&gt;=HLOOKUP($D48,DataOdafimBenifrad!$1:$30,(((H$2)-1)*2)+8,FALSE),HLOOKUP($D48,DataOdafimBenifrad!$1:$30,(((H$2)-1)*2)+7,FALSE),0)</f>
        <v>0</v>
      </c>
      <c r="I48" s="20">
        <f t="shared" si="30"/>
        <v>0</v>
      </c>
      <c r="J48" s="18">
        <f t="shared" si="31"/>
        <v>0</v>
      </c>
      <c r="K48" s="22">
        <f>IF(J48&gt;=HLOOKUP($D48,DataOdafimBenifrad!$1:$30,(((K$2)-1)*2)+8,FALSE),HLOOKUP($D48,DataOdafimBenifrad!$1:$30,(((K$2)-1)*2)+7,FALSE),0)</f>
        <v>0</v>
      </c>
      <c r="L48" s="23">
        <f t="shared" si="32"/>
        <v>0</v>
      </c>
      <c r="M48" s="18">
        <f t="shared" si="33"/>
        <v>0</v>
      </c>
      <c r="N48" s="19">
        <f>IF(M48&gt;=HLOOKUP($D48,DataOdafimBenifrad!$1:$30,(((N$2)-1)*2)+8,FALSE),HLOOKUP($D48,DataOdafimBenifrad!$1:$30,(((N$2)-1)*2)+7,FALSE),0)</f>
        <v>0</v>
      </c>
      <c r="O48" s="20">
        <f t="shared" si="34"/>
        <v>0</v>
      </c>
      <c r="P48" s="18">
        <f t="shared" si="35"/>
        <v>0</v>
      </c>
      <c r="Q48" s="22">
        <f>IF(P48&gt;=HLOOKUP($D48,DataOdafimBenifrad!$1:$30,(((Q$2)-1)*2)+8,FALSE),HLOOKUP($D48,DataOdafimBenifrad!$1:$30,(((Q$2)-1)*2)+7,FALSE),0)</f>
        <v>0</v>
      </c>
      <c r="R48" s="23">
        <f t="shared" si="36"/>
        <v>0</v>
      </c>
      <c r="S48" s="18">
        <f t="shared" si="37"/>
        <v>0</v>
      </c>
      <c r="T48" s="19">
        <f>IF(S48&gt;=HLOOKUP($D48,DataOdafimBenifrad!$1:$30,(((T$2)-1)*2)+8,FALSE),HLOOKUP($D48,DataOdafimBenifrad!$1:$30,(((T$2)-1)*2)+7,FALSE),0)</f>
        <v>0</v>
      </c>
      <c r="U48" s="20">
        <f t="shared" si="38"/>
        <v>0</v>
      </c>
      <c r="V48" s="18">
        <f t="shared" si="39"/>
        <v>0</v>
      </c>
      <c r="W48" s="22">
        <f>IF(V48&gt;=HLOOKUP($D48,DataOdafimBenifrad!$1:$30,(((W$2)-1)*2)+8,FALSE),HLOOKUP($D48,DataOdafimBenifrad!$1:$30,(((W$2)-1)*2)+7,FALSE),0)</f>
        <v>0</v>
      </c>
      <c r="X48" s="23">
        <f t="shared" si="40"/>
        <v>0</v>
      </c>
      <c r="Y48" s="18">
        <f t="shared" si="41"/>
        <v>0</v>
      </c>
      <c r="Z48" s="19">
        <f>IF(Y48&gt;=HLOOKUP($D48,DataOdafimBenifrad!$1:$30,(((Z$2)-1)*2)+8,FALSE),HLOOKUP($D48,DataOdafimBenifrad!$1:$30,(((Z$2)-1)*2)+7,FALSE),0)</f>
        <v>0</v>
      </c>
      <c r="AA48" s="20">
        <f t="shared" si="42"/>
        <v>0</v>
      </c>
      <c r="AB48" s="18">
        <f t="shared" si="43"/>
        <v>0</v>
      </c>
      <c r="AC48" s="22">
        <f>IF(AB48&gt;=HLOOKUP($D48,DataOdafimBenifrad!$1:$30,(((AC$2)-1)*2)+8,FALSE),HLOOKUP($D48,DataOdafimBenifrad!$1:$30,(((AC$2)-1)*2)+7,FALSE),0)</f>
        <v>0</v>
      </c>
      <c r="AD48" s="23">
        <f t="shared" si="44"/>
        <v>0</v>
      </c>
      <c r="AE48" s="18">
        <f t="shared" si="45"/>
        <v>0</v>
      </c>
      <c r="AF48" s="19">
        <f>IF(AE48&gt;=HLOOKUP($D48,DataOdafimBenifrad!$1:$30,(((AF$2)-1)*2)+8,FALSE),HLOOKUP($D48,DataOdafimBenifrad!$1:$30,(((AF$2)-1)*2)+7,FALSE),0)</f>
        <v>0</v>
      </c>
      <c r="AG48" s="20">
        <f t="shared" si="46"/>
        <v>0</v>
      </c>
      <c r="AH48" s="18">
        <f t="shared" si="47"/>
        <v>0</v>
      </c>
      <c r="AI48" s="22">
        <f>IF(AH48&gt;=HLOOKUP($D48,DataOdafimBenifrad!$1:$30,(((AI$2)-1)*2)+8,FALSE),HLOOKUP($D48,DataOdafimBenifrad!$1:$30,(((AI$2)-1)*2)+7,FALSE),0)</f>
        <v>0</v>
      </c>
      <c r="AJ48" s="23">
        <f t="shared" si="48"/>
        <v>0</v>
      </c>
      <c r="AK48" s="18">
        <f t="shared" si="49"/>
        <v>0</v>
      </c>
      <c r="AL48" s="19">
        <f>IF(AK48&gt;=HLOOKUP($D48,DataOdafimBenifrad!$1:$30,(((AL$2)-1)*2)+8,FALSE),HLOOKUP($D48,DataOdafimBenifrad!$1:$30,(((AL$2)-1)*2)+7,FALSE),0)</f>
        <v>0</v>
      </c>
      <c r="AM48" s="20">
        <f t="shared" si="50"/>
        <v>0</v>
      </c>
      <c r="AN48" s="11">
        <f t="shared" si="51"/>
        <v>0</v>
      </c>
      <c r="AO48" s="12">
        <f t="shared" si="52"/>
        <v>0</v>
      </c>
      <c r="AP48" s="131"/>
      <c r="AQ48" s="131"/>
      <c r="AR48" s="131"/>
      <c r="AS48" s="131"/>
      <c r="AT48" s="131"/>
      <c r="AU48" s="131"/>
      <c r="AV48" s="131"/>
      <c r="AW48" s="131"/>
      <c r="AX48" s="131"/>
    </row>
    <row r="49" spans="1:50" s="97" customFormat="1" ht="12.6" customHeight="1" thickBot="1" x14ac:dyDescent="0.25">
      <c r="A49" s="14">
        <v>46</v>
      </c>
      <c r="B49" s="15">
        <f>VLOOKUP($A49,Data!A:G,3,FALSE)</f>
        <v>0</v>
      </c>
      <c r="C49" s="15">
        <f>VLOOKUP($A49,Data!A:H,5,FALSE)</f>
        <v>0</v>
      </c>
      <c r="D49" s="67">
        <f>VLOOKUP($A49,Data!A:H,2,FALSE)</f>
        <v>46</v>
      </c>
      <c r="E49" s="16">
        <f>IF(F49&gt;0,VLOOKUP($A49,Data!A:H,7,FALSE),0)</f>
        <v>0</v>
      </c>
      <c r="F49" s="16">
        <f>VLOOKUP($A49,Data!A:X,9,FALSE)</f>
        <v>0</v>
      </c>
      <c r="G49" s="18">
        <f t="shared" si="29"/>
        <v>0</v>
      </c>
      <c r="H49" s="19">
        <f>IF(G49&gt;=HLOOKUP($D49,DataOdafimBenifrad!$1:$30,(((H$2)-1)*2)+8,FALSE),HLOOKUP($D49,DataOdafimBenifrad!$1:$30,(((H$2)-1)*2)+7,FALSE),0)</f>
        <v>0</v>
      </c>
      <c r="I49" s="20">
        <f t="shared" si="30"/>
        <v>0</v>
      </c>
      <c r="J49" s="18">
        <f t="shared" si="31"/>
        <v>0</v>
      </c>
      <c r="K49" s="22">
        <f>IF(J49&gt;=HLOOKUP($D49,DataOdafimBenifrad!$1:$30,(((K$2)-1)*2)+8,FALSE),HLOOKUP($D49,DataOdafimBenifrad!$1:$30,(((K$2)-1)*2)+7,FALSE),0)</f>
        <v>0</v>
      </c>
      <c r="L49" s="23">
        <f t="shared" si="32"/>
        <v>0</v>
      </c>
      <c r="M49" s="18">
        <f t="shared" si="33"/>
        <v>0</v>
      </c>
      <c r="N49" s="19">
        <f>IF(M49&gt;=HLOOKUP($D49,DataOdafimBenifrad!$1:$30,(((N$2)-1)*2)+8,FALSE),HLOOKUP($D49,DataOdafimBenifrad!$1:$30,(((N$2)-1)*2)+7,FALSE),0)</f>
        <v>0</v>
      </c>
      <c r="O49" s="20">
        <f t="shared" si="34"/>
        <v>0</v>
      </c>
      <c r="P49" s="18">
        <f t="shared" si="35"/>
        <v>0</v>
      </c>
      <c r="Q49" s="22">
        <f>IF(P49&gt;=HLOOKUP($D49,DataOdafimBenifrad!$1:$30,(((Q$2)-1)*2)+8,FALSE),HLOOKUP($D49,DataOdafimBenifrad!$1:$30,(((Q$2)-1)*2)+7,FALSE),0)</f>
        <v>0</v>
      </c>
      <c r="R49" s="23">
        <f t="shared" si="36"/>
        <v>0</v>
      </c>
      <c r="S49" s="18">
        <f t="shared" si="37"/>
        <v>0</v>
      </c>
      <c r="T49" s="19">
        <f>IF(S49&gt;=HLOOKUP($D49,DataOdafimBenifrad!$1:$30,(((T$2)-1)*2)+8,FALSE),HLOOKUP($D49,DataOdafimBenifrad!$1:$30,(((T$2)-1)*2)+7,FALSE),0)</f>
        <v>0</v>
      </c>
      <c r="U49" s="20">
        <f t="shared" si="38"/>
        <v>0</v>
      </c>
      <c r="V49" s="18">
        <f t="shared" si="39"/>
        <v>0</v>
      </c>
      <c r="W49" s="22">
        <f>IF(V49&gt;=HLOOKUP($D49,DataOdafimBenifrad!$1:$30,(((W$2)-1)*2)+8,FALSE),HLOOKUP($D49,DataOdafimBenifrad!$1:$30,(((W$2)-1)*2)+7,FALSE),0)</f>
        <v>0</v>
      </c>
      <c r="X49" s="23">
        <f t="shared" si="40"/>
        <v>0</v>
      </c>
      <c r="Y49" s="18">
        <f t="shared" si="41"/>
        <v>0</v>
      </c>
      <c r="Z49" s="19">
        <f>IF(Y49&gt;=HLOOKUP($D49,DataOdafimBenifrad!$1:$30,(((Z$2)-1)*2)+8,FALSE),HLOOKUP($D49,DataOdafimBenifrad!$1:$30,(((Z$2)-1)*2)+7,FALSE),0)</f>
        <v>0</v>
      </c>
      <c r="AA49" s="20">
        <f t="shared" si="42"/>
        <v>0</v>
      </c>
      <c r="AB49" s="18">
        <f t="shared" si="43"/>
        <v>0</v>
      </c>
      <c r="AC49" s="22">
        <f>IF(AB49&gt;=HLOOKUP($D49,DataOdafimBenifrad!$1:$30,(((AC$2)-1)*2)+8,FALSE),HLOOKUP($D49,DataOdafimBenifrad!$1:$30,(((AC$2)-1)*2)+7,FALSE),0)</f>
        <v>0</v>
      </c>
      <c r="AD49" s="23">
        <f t="shared" si="44"/>
        <v>0</v>
      </c>
      <c r="AE49" s="18">
        <f t="shared" si="45"/>
        <v>0</v>
      </c>
      <c r="AF49" s="19">
        <f>IF(AE49&gt;=HLOOKUP($D49,DataOdafimBenifrad!$1:$30,(((AF$2)-1)*2)+8,FALSE),HLOOKUP($D49,DataOdafimBenifrad!$1:$30,(((AF$2)-1)*2)+7,FALSE),0)</f>
        <v>0</v>
      </c>
      <c r="AG49" s="20">
        <f t="shared" si="46"/>
        <v>0</v>
      </c>
      <c r="AH49" s="18">
        <f t="shared" si="47"/>
        <v>0</v>
      </c>
      <c r="AI49" s="22">
        <f>IF(AH49&gt;=HLOOKUP($D49,DataOdafimBenifrad!$1:$30,(((AI$2)-1)*2)+8,FALSE),HLOOKUP($D49,DataOdafimBenifrad!$1:$30,(((AI$2)-1)*2)+7,FALSE),0)</f>
        <v>0</v>
      </c>
      <c r="AJ49" s="23">
        <f t="shared" si="48"/>
        <v>0</v>
      </c>
      <c r="AK49" s="18">
        <f t="shared" si="49"/>
        <v>0</v>
      </c>
      <c r="AL49" s="19">
        <f>IF(AK49&gt;=HLOOKUP($D49,DataOdafimBenifrad!$1:$30,(((AL$2)-1)*2)+8,FALSE),HLOOKUP($D49,DataOdafimBenifrad!$1:$30,(((AL$2)-1)*2)+7,FALSE),0)</f>
        <v>0</v>
      </c>
      <c r="AM49" s="20">
        <f t="shared" si="50"/>
        <v>0</v>
      </c>
      <c r="AN49" s="11">
        <f t="shared" si="51"/>
        <v>0</v>
      </c>
      <c r="AO49" s="12">
        <f t="shared" si="52"/>
        <v>0</v>
      </c>
      <c r="AP49" s="131"/>
      <c r="AQ49" s="131"/>
      <c r="AR49" s="131"/>
      <c r="AS49" s="131"/>
      <c r="AT49" s="131"/>
      <c r="AU49" s="131"/>
      <c r="AV49" s="131"/>
      <c r="AW49" s="131"/>
      <c r="AX49" s="131"/>
    </row>
    <row r="50" spans="1:50" s="97" customFormat="1" ht="12.6" customHeight="1" thickBot="1" x14ac:dyDescent="0.25">
      <c r="A50" s="14">
        <v>47</v>
      </c>
      <c r="B50" s="15">
        <f>VLOOKUP($A50,Data!A:G,3,FALSE)</f>
        <v>0</v>
      </c>
      <c r="C50" s="15">
        <f>VLOOKUP($A50,Data!A:H,5,FALSE)</f>
        <v>0</v>
      </c>
      <c r="D50" s="67">
        <f>VLOOKUP($A50,Data!A:H,2,FALSE)</f>
        <v>47</v>
      </c>
      <c r="E50" s="16">
        <f>IF(F50&gt;0,VLOOKUP($A50,Data!A:H,7,FALSE),0)</f>
        <v>0</v>
      </c>
      <c r="F50" s="16">
        <f>VLOOKUP($A50,Data!A:X,9,FALSE)</f>
        <v>0</v>
      </c>
      <c r="G50" s="18">
        <f t="shared" si="29"/>
        <v>0</v>
      </c>
      <c r="H50" s="19">
        <f>IF(G50&gt;=HLOOKUP($D50,DataOdafimBenifrad!$1:$30,(((H$2)-1)*2)+8,FALSE),HLOOKUP($D50,DataOdafimBenifrad!$1:$30,(((H$2)-1)*2)+7,FALSE),0)</f>
        <v>0</v>
      </c>
      <c r="I50" s="20">
        <f t="shared" si="30"/>
        <v>0</v>
      </c>
      <c r="J50" s="18">
        <f t="shared" si="31"/>
        <v>0</v>
      </c>
      <c r="K50" s="22">
        <f>IF(J50&gt;=HLOOKUP($D50,DataOdafimBenifrad!$1:$30,(((K$2)-1)*2)+8,FALSE),HLOOKUP($D50,DataOdafimBenifrad!$1:$30,(((K$2)-1)*2)+7,FALSE),0)</f>
        <v>0</v>
      </c>
      <c r="L50" s="23">
        <f t="shared" si="32"/>
        <v>0</v>
      </c>
      <c r="M50" s="18">
        <f t="shared" si="33"/>
        <v>0</v>
      </c>
      <c r="N50" s="19">
        <f>IF(M50&gt;=HLOOKUP($D50,DataOdafimBenifrad!$1:$30,(((N$2)-1)*2)+8,FALSE),HLOOKUP($D50,DataOdafimBenifrad!$1:$30,(((N$2)-1)*2)+7,FALSE),0)</f>
        <v>0</v>
      </c>
      <c r="O50" s="20">
        <f t="shared" si="34"/>
        <v>0</v>
      </c>
      <c r="P50" s="18">
        <f t="shared" si="35"/>
        <v>0</v>
      </c>
      <c r="Q50" s="22">
        <f>IF(P50&gt;=HLOOKUP($D50,DataOdafimBenifrad!$1:$30,(((Q$2)-1)*2)+8,FALSE),HLOOKUP($D50,DataOdafimBenifrad!$1:$30,(((Q$2)-1)*2)+7,FALSE),0)</f>
        <v>0</v>
      </c>
      <c r="R50" s="23">
        <f t="shared" si="36"/>
        <v>0</v>
      </c>
      <c r="S50" s="18">
        <f t="shared" si="37"/>
        <v>0</v>
      </c>
      <c r="T50" s="19">
        <f>IF(S50&gt;=HLOOKUP($D50,DataOdafimBenifrad!$1:$30,(((T$2)-1)*2)+8,FALSE),HLOOKUP($D50,DataOdafimBenifrad!$1:$30,(((T$2)-1)*2)+7,FALSE),0)</f>
        <v>0</v>
      </c>
      <c r="U50" s="20">
        <f t="shared" si="38"/>
        <v>0</v>
      </c>
      <c r="V50" s="18">
        <f t="shared" si="39"/>
        <v>0</v>
      </c>
      <c r="W50" s="22">
        <f>IF(V50&gt;=HLOOKUP($D50,DataOdafimBenifrad!$1:$30,(((W$2)-1)*2)+8,FALSE),HLOOKUP($D50,DataOdafimBenifrad!$1:$30,(((W$2)-1)*2)+7,FALSE),0)</f>
        <v>0</v>
      </c>
      <c r="X50" s="23">
        <f t="shared" si="40"/>
        <v>0</v>
      </c>
      <c r="Y50" s="18">
        <f t="shared" si="41"/>
        <v>0</v>
      </c>
      <c r="Z50" s="19">
        <f>IF(Y50&gt;=HLOOKUP($D50,DataOdafimBenifrad!$1:$30,(((Z$2)-1)*2)+8,FALSE),HLOOKUP($D50,DataOdafimBenifrad!$1:$30,(((Z$2)-1)*2)+7,FALSE),0)</f>
        <v>0</v>
      </c>
      <c r="AA50" s="20">
        <f t="shared" si="42"/>
        <v>0</v>
      </c>
      <c r="AB50" s="18">
        <f t="shared" si="43"/>
        <v>0</v>
      </c>
      <c r="AC50" s="22">
        <f>IF(AB50&gt;=HLOOKUP($D50,DataOdafimBenifrad!$1:$30,(((AC$2)-1)*2)+8,FALSE),HLOOKUP($D50,DataOdafimBenifrad!$1:$30,(((AC$2)-1)*2)+7,FALSE),0)</f>
        <v>0</v>
      </c>
      <c r="AD50" s="23">
        <f t="shared" si="44"/>
        <v>0</v>
      </c>
      <c r="AE50" s="18">
        <f t="shared" si="45"/>
        <v>0</v>
      </c>
      <c r="AF50" s="19">
        <f>IF(AE50&gt;=HLOOKUP($D50,DataOdafimBenifrad!$1:$30,(((AF$2)-1)*2)+8,FALSE),HLOOKUP($D50,DataOdafimBenifrad!$1:$30,(((AF$2)-1)*2)+7,FALSE),0)</f>
        <v>0</v>
      </c>
      <c r="AG50" s="20">
        <f t="shared" si="46"/>
        <v>0</v>
      </c>
      <c r="AH50" s="18">
        <f t="shared" si="47"/>
        <v>0</v>
      </c>
      <c r="AI50" s="22">
        <f>IF(AH50&gt;=HLOOKUP($D50,DataOdafimBenifrad!$1:$30,(((AI$2)-1)*2)+8,FALSE),HLOOKUP($D50,DataOdafimBenifrad!$1:$30,(((AI$2)-1)*2)+7,FALSE),0)</f>
        <v>0</v>
      </c>
      <c r="AJ50" s="23">
        <f t="shared" si="48"/>
        <v>0</v>
      </c>
      <c r="AK50" s="18">
        <f t="shared" si="49"/>
        <v>0</v>
      </c>
      <c r="AL50" s="19">
        <f>IF(AK50&gt;=HLOOKUP($D50,DataOdafimBenifrad!$1:$30,(((AL$2)-1)*2)+8,FALSE),HLOOKUP($D50,DataOdafimBenifrad!$1:$30,(((AL$2)-1)*2)+7,FALSE),0)</f>
        <v>0</v>
      </c>
      <c r="AM50" s="20">
        <f t="shared" si="50"/>
        <v>0</v>
      </c>
      <c r="AN50" s="11">
        <f t="shared" si="51"/>
        <v>0</v>
      </c>
      <c r="AO50" s="12">
        <f t="shared" si="52"/>
        <v>0</v>
      </c>
      <c r="AP50" s="131"/>
      <c r="AQ50" s="131"/>
      <c r="AR50" s="131"/>
      <c r="AS50" s="131"/>
      <c r="AT50" s="131"/>
      <c r="AU50" s="131"/>
      <c r="AV50" s="131"/>
      <c r="AW50" s="131"/>
      <c r="AX50" s="131"/>
    </row>
    <row r="51" spans="1:50" s="97" customFormat="1" ht="12.6" customHeight="1" thickBot="1" x14ac:dyDescent="0.25">
      <c r="A51" s="14">
        <v>48</v>
      </c>
      <c r="B51" s="15">
        <f>VLOOKUP($A51,Data!A:G,3,FALSE)</f>
        <v>0</v>
      </c>
      <c r="C51" s="15">
        <f>VLOOKUP($A51,Data!A:H,5,FALSE)</f>
        <v>0</v>
      </c>
      <c r="D51" s="67">
        <f>VLOOKUP($A51,Data!A:H,2,FALSE)</f>
        <v>48</v>
      </c>
      <c r="E51" s="16">
        <f>IF(F51&gt;0,VLOOKUP($A51,Data!A:H,7,FALSE),0)</f>
        <v>0</v>
      </c>
      <c r="F51" s="16">
        <f>VLOOKUP($A51,Data!A:X,9,FALSE)</f>
        <v>0</v>
      </c>
      <c r="G51" s="18">
        <f t="shared" si="29"/>
        <v>0</v>
      </c>
      <c r="H51" s="19">
        <f>IF(G51&gt;=HLOOKUP($D51,DataOdafimBenifrad!$1:$30,(((H$2)-1)*2)+8,FALSE),HLOOKUP($D51,DataOdafimBenifrad!$1:$30,(((H$2)-1)*2)+7,FALSE),0)</f>
        <v>0</v>
      </c>
      <c r="I51" s="20">
        <f t="shared" si="30"/>
        <v>0</v>
      </c>
      <c r="J51" s="18">
        <f t="shared" si="31"/>
        <v>0</v>
      </c>
      <c r="K51" s="22">
        <f>IF(J51&gt;=HLOOKUP($D51,DataOdafimBenifrad!$1:$30,(((K$2)-1)*2)+8,FALSE),HLOOKUP($D51,DataOdafimBenifrad!$1:$30,(((K$2)-1)*2)+7,FALSE),0)</f>
        <v>0</v>
      </c>
      <c r="L51" s="23">
        <f t="shared" si="32"/>
        <v>0</v>
      </c>
      <c r="M51" s="18">
        <f t="shared" si="33"/>
        <v>0</v>
      </c>
      <c r="N51" s="19">
        <f>IF(M51&gt;=HLOOKUP($D51,DataOdafimBenifrad!$1:$30,(((N$2)-1)*2)+8,FALSE),HLOOKUP($D51,DataOdafimBenifrad!$1:$30,(((N$2)-1)*2)+7,FALSE),0)</f>
        <v>0</v>
      </c>
      <c r="O51" s="20">
        <f t="shared" si="34"/>
        <v>0</v>
      </c>
      <c r="P51" s="18">
        <f t="shared" si="35"/>
        <v>0</v>
      </c>
      <c r="Q51" s="22">
        <f>IF(P51&gt;=HLOOKUP($D51,DataOdafimBenifrad!$1:$30,(((Q$2)-1)*2)+8,FALSE),HLOOKUP($D51,DataOdafimBenifrad!$1:$30,(((Q$2)-1)*2)+7,FALSE),0)</f>
        <v>0</v>
      </c>
      <c r="R51" s="23">
        <f t="shared" si="36"/>
        <v>0</v>
      </c>
      <c r="S51" s="18">
        <f t="shared" si="37"/>
        <v>0</v>
      </c>
      <c r="T51" s="19">
        <f>IF(S51&gt;=HLOOKUP($D51,DataOdafimBenifrad!$1:$30,(((T$2)-1)*2)+8,FALSE),HLOOKUP($D51,DataOdafimBenifrad!$1:$30,(((T$2)-1)*2)+7,FALSE),0)</f>
        <v>0</v>
      </c>
      <c r="U51" s="20">
        <f t="shared" si="38"/>
        <v>0</v>
      </c>
      <c r="V51" s="18">
        <f t="shared" si="39"/>
        <v>0</v>
      </c>
      <c r="W51" s="22">
        <f>IF(V51&gt;=HLOOKUP($D51,DataOdafimBenifrad!$1:$30,(((W$2)-1)*2)+8,FALSE),HLOOKUP($D51,DataOdafimBenifrad!$1:$30,(((W$2)-1)*2)+7,FALSE),0)</f>
        <v>0</v>
      </c>
      <c r="X51" s="23">
        <f t="shared" si="40"/>
        <v>0</v>
      </c>
      <c r="Y51" s="18">
        <f t="shared" si="41"/>
        <v>0</v>
      </c>
      <c r="Z51" s="19">
        <f>IF(Y51&gt;=HLOOKUP($D51,DataOdafimBenifrad!$1:$30,(((Z$2)-1)*2)+8,FALSE),HLOOKUP($D51,DataOdafimBenifrad!$1:$30,(((Z$2)-1)*2)+7,FALSE),0)</f>
        <v>0</v>
      </c>
      <c r="AA51" s="20">
        <f t="shared" si="42"/>
        <v>0</v>
      </c>
      <c r="AB51" s="18">
        <f t="shared" si="43"/>
        <v>0</v>
      </c>
      <c r="AC51" s="22">
        <f>IF(AB51&gt;=HLOOKUP($D51,DataOdafimBenifrad!$1:$30,(((AC$2)-1)*2)+8,FALSE),HLOOKUP($D51,DataOdafimBenifrad!$1:$30,(((AC$2)-1)*2)+7,FALSE),0)</f>
        <v>0</v>
      </c>
      <c r="AD51" s="23">
        <f t="shared" si="44"/>
        <v>0</v>
      </c>
      <c r="AE51" s="18">
        <f t="shared" si="45"/>
        <v>0</v>
      </c>
      <c r="AF51" s="19">
        <f>IF(AE51&gt;=HLOOKUP($D51,DataOdafimBenifrad!$1:$30,(((AF$2)-1)*2)+8,FALSE),HLOOKUP($D51,DataOdafimBenifrad!$1:$30,(((AF$2)-1)*2)+7,FALSE),0)</f>
        <v>0</v>
      </c>
      <c r="AG51" s="20">
        <f t="shared" si="46"/>
        <v>0</v>
      </c>
      <c r="AH51" s="18">
        <f t="shared" si="47"/>
        <v>0</v>
      </c>
      <c r="AI51" s="22">
        <f>IF(AH51&gt;=HLOOKUP($D51,DataOdafimBenifrad!$1:$30,(((AI$2)-1)*2)+8,FALSE),HLOOKUP($D51,DataOdafimBenifrad!$1:$30,(((AI$2)-1)*2)+7,FALSE),0)</f>
        <v>0</v>
      </c>
      <c r="AJ51" s="23">
        <f t="shared" si="48"/>
        <v>0</v>
      </c>
      <c r="AK51" s="18">
        <f t="shared" si="49"/>
        <v>0</v>
      </c>
      <c r="AL51" s="19">
        <f>IF(AK51&gt;=HLOOKUP($D51,DataOdafimBenifrad!$1:$30,(((AL$2)-1)*2)+8,FALSE),HLOOKUP($D51,DataOdafimBenifrad!$1:$30,(((AL$2)-1)*2)+7,FALSE),0)</f>
        <v>0</v>
      </c>
      <c r="AM51" s="20">
        <f t="shared" si="50"/>
        <v>0</v>
      </c>
      <c r="AN51" s="11">
        <f t="shared" si="51"/>
        <v>0</v>
      </c>
      <c r="AO51" s="12">
        <f t="shared" si="52"/>
        <v>0</v>
      </c>
      <c r="AP51" s="131"/>
      <c r="AQ51" s="131"/>
      <c r="AR51" s="131"/>
      <c r="AS51" s="131"/>
      <c r="AT51" s="131"/>
      <c r="AU51" s="131"/>
      <c r="AV51" s="131"/>
      <c r="AW51" s="131"/>
      <c r="AX51" s="131"/>
    </row>
    <row r="52" spans="1:50" s="97" customFormat="1" ht="12.6" customHeight="1" thickBot="1" x14ac:dyDescent="0.25">
      <c r="A52" s="14">
        <v>49</v>
      </c>
      <c r="B52" s="15">
        <f>VLOOKUP($A52,Data!A:G,3,FALSE)</f>
        <v>0</v>
      </c>
      <c r="C52" s="15">
        <f>VLOOKUP($A52,Data!A:H,5,FALSE)</f>
        <v>0</v>
      </c>
      <c r="D52" s="67">
        <f>VLOOKUP($A52,Data!A:H,2,FALSE)</f>
        <v>49</v>
      </c>
      <c r="E52" s="16">
        <f>IF(F52&gt;0,VLOOKUP($A52,Data!A:H,7,FALSE),0)</f>
        <v>0</v>
      </c>
      <c r="F52" s="16">
        <f>VLOOKUP($A52,Data!A:X,9,FALSE)</f>
        <v>0</v>
      </c>
      <c r="G52" s="18">
        <f t="shared" si="29"/>
        <v>0</v>
      </c>
      <c r="H52" s="19">
        <f>IF(G52&gt;=HLOOKUP($D52,DataOdafimBenifrad!$1:$30,(((H$2)-1)*2)+8,FALSE),HLOOKUP($D52,DataOdafimBenifrad!$1:$30,(((H$2)-1)*2)+7,FALSE),0)</f>
        <v>0</v>
      </c>
      <c r="I52" s="20">
        <f t="shared" si="30"/>
        <v>0</v>
      </c>
      <c r="J52" s="18">
        <f t="shared" si="31"/>
        <v>0</v>
      </c>
      <c r="K52" s="22">
        <f>IF(J52&gt;=HLOOKUP($D52,DataOdafimBenifrad!$1:$30,(((K$2)-1)*2)+8,FALSE),HLOOKUP($D52,DataOdafimBenifrad!$1:$30,(((K$2)-1)*2)+7,FALSE),0)</f>
        <v>0</v>
      </c>
      <c r="L52" s="23">
        <f t="shared" si="32"/>
        <v>0</v>
      </c>
      <c r="M52" s="18">
        <f t="shared" si="33"/>
        <v>0</v>
      </c>
      <c r="N52" s="19">
        <f>IF(M52&gt;=HLOOKUP($D52,DataOdafimBenifrad!$1:$30,(((N$2)-1)*2)+8,FALSE),HLOOKUP($D52,DataOdafimBenifrad!$1:$30,(((N$2)-1)*2)+7,FALSE),0)</f>
        <v>0</v>
      </c>
      <c r="O52" s="20">
        <f t="shared" si="34"/>
        <v>0</v>
      </c>
      <c r="P52" s="18">
        <f t="shared" si="35"/>
        <v>0</v>
      </c>
      <c r="Q52" s="22">
        <f>IF(P52&gt;=HLOOKUP($D52,DataOdafimBenifrad!$1:$30,(((Q$2)-1)*2)+8,FALSE),HLOOKUP($D52,DataOdafimBenifrad!$1:$30,(((Q$2)-1)*2)+7,FALSE),0)</f>
        <v>0</v>
      </c>
      <c r="R52" s="23">
        <f t="shared" si="36"/>
        <v>0</v>
      </c>
      <c r="S52" s="18">
        <f t="shared" si="37"/>
        <v>0</v>
      </c>
      <c r="T52" s="19">
        <f>IF(S52&gt;=HLOOKUP($D52,DataOdafimBenifrad!$1:$30,(((T$2)-1)*2)+8,FALSE),HLOOKUP($D52,DataOdafimBenifrad!$1:$30,(((T$2)-1)*2)+7,FALSE),0)</f>
        <v>0</v>
      </c>
      <c r="U52" s="20">
        <f t="shared" si="38"/>
        <v>0</v>
      </c>
      <c r="V52" s="18">
        <f t="shared" si="39"/>
        <v>0</v>
      </c>
      <c r="W52" s="22">
        <f>IF(V52&gt;=HLOOKUP($D52,DataOdafimBenifrad!$1:$30,(((W$2)-1)*2)+8,FALSE),HLOOKUP($D52,DataOdafimBenifrad!$1:$30,(((W$2)-1)*2)+7,FALSE),0)</f>
        <v>0</v>
      </c>
      <c r="X52" s="23">
        <f t="shared" si="40"/>
        <v>0</v>
      </c>
      <c r="Y52" s="18">
        <f t="shared" si="41"/>
        <v>0</v>
      </c>
      <c r="Z52" s="19">
        <f>IF(Y52&gt;=HLOOKUP($D52,DataOdafimBenifrad!$1:$30,(((Z$2)-1)*2)+8,FALSE),HLOOKUP($D52,DataOdafimBenifrad!$1:$30,(((Z$2)-1)*2)+7,FALSE),0)</f>
        <v>0</v>
      </c>
      <c r="AA52" s="20">
        <f t="shared" si="42"/>
        <v>0</v>
      </c>
      <c r="AB52" s="18">
        <f t="shared" si="43"/>
        <v>0</v>
      </c>
      <c r="AC52" s="22">
        <f>IF(AB52&gt;=HLOOKUP($D52,DataOdafimBenifrad!$1:$30,(((AC$2)-1)*2)+8,FALSE),HLOOKUP($D52,DataOdafimBenifrad!$1:$30,(((AC$2)-1)*2)+7,FALSE),0)</f>
        <v>0</v>
      </c>
      <c r="AD52" s="23">
        <f t="shared" si="44"/>
        <v>0</v>
      </c>
      <c r="AE52" s="18">
        <f t="shared" si="45"/>
        <v>0</v>
      </c>
      <c r="AF52" s="19">
        <f>IF(AE52&gt;=HLOOKUP($D52,DataOdafimBenifrad!$1:$30,(((AF$2)-1)*2)+8,FALSE),HLOOKUP($D52,DataOdafimBenifrad!$1:$30,(((AF$2)-1)*2)+7,FALSE),0)</f>
        <v>0</v>
      </c>
      <c r="AG52" s="20">
        <f t="shared" si="46"/>
        <v>0</v>
      </c>
      <c r="AH52" s="18">
        <f t="shared" si="47"/>
        <v>0</v>
      </c>
      <c r="AI52" s="22">
        <f>IF(AH52&gt;=HLOOKUP($D52,DataOdafimBenifrad!$1:$30,(((AI$2)-1)*2)+8,FALSE),HLOOKUP($D52,DataOdafimBenifrad!$1:$30,(((AI$2)-1)*2)+7,FALSE),0)</f>
        <v>0</v>
      </c>
      <c r="AJ52" s="23">
        <f t="shared" si="48"/>
        <v>0</v>
      </c>
      <c r="AK52" s="18">
        <f t="shared" si="49"/>
        <v>0</v>
      </c>
      <c r="AL52" s="19">
        <f>IF(AK52&gt;=HLOOKUP($D52,DataOdafimBenifrad!$1:$30,(((AL$2)-1)*2)+8,FALSE),HLOOKUP($D52,DataOdafimBenifrad!$1:$30,(((AL$2)-1)*2)+7,FALSE),0)</f>
        <v>0</v>
      </c>
      <c r="AM52" s="20">
        <f t="shared" si="50"/>
        <v>0</v>
      </c>
      <c r="AN52" s="11">
        <f t="shared" si="51"/>
        <v>0</v>
      </c>
      <c r="AO52" s="12">
        <f t="shared" si="52"/>
        <v>0</v>
      </c>
      <c r="AP52" s="131"/>
      <c r="AQ52" s="131"/>
      <c r="AR52" s="131"/>
      <c r="AS52" s="131"/>
      <c r="AT52" s="131"/>
      <c r="AU52" s="131"/>
      <c r="AV52" s="131"/>
      <c r="AW52" s="131"/>
      <c r="AX52" s="131"/>
    </row>
    <row r="53" spans="1:50" s="97" customFormat="1" ht="12.6" customHeight="1" thickBot="1" x14ac:dyDescent="0.25">
      <c r="A53" s="14">
        <v>50</v>
      </c>
      <c r="B53" s="15">
        <f>VLOOKUP($A53,Data!A:G,3,FALSE)</f>
        <v>0</v>
      </c>
      <c r="C53" s="15">
        <f>VLOOKUP($A53,Data!A:H,5,FALSE)</f>
        <v>0</v>
      </c>
      <c r="D53" s="67">
        <f>VLOOKUP($A53,Data!A:H,2,FALSE)</f>
        <v>50</v>
      </c>
      <c r="E53" s="16">
        <f>IF(F53&gt;0,VLOOKUP($A53,Data!A:H,7,FALSE),0)</f>
        <v>0</v>
      </c>
      <c r="F53" s="16">
        <f>VLOOKUP($A53,Data!A:X,9,FALSE)</f>
        <v>0</v>
      </c>
      <c r="G53" s="18">
        <f t="shared" si="29"/>
        <v>0</v>
      </c>
      <c r="H53" s="19">
        <f>IF(G53&gt;=HLOOKUP($D53,DataOdafimBenifrad!$1:$30,(((H$2)-1)*2)+8,FALSE),HLOOKUP($D53,DataOdafimBenifrad!$1:$30,(((H$2)-1)*2)+7,FALSE),0)</f>
        <v>0</v>
      </c>
      <c r="I53" s="20">
        <f t="shared" si="30"/>
        <v>0</v>
      </c>
      <c r="J53" s="18">
        <f t="shared" si="31"/>
        <v>0</v>
      </c>
      <c r="K53" s="22">
        <f>IF(J53&gt;=HLOOKUP($D53,DataOdafimBenifrad!$1:$30,(((K$2)-1)*2)+8,FALSE),HLOOKUP($D53,DataOdafimBenifrad!$1:$30,(((K$2)-1)*2)+7,FALSE),0)</f>
        <v>0</v>
      </c>
      <c r="L53" s="23">
        <f t="shared" si="32"/>
        <v>0</v>
      </c>
      <c r="M53" s="18">
        <f t="shared" si="33"/>
        <v>0</v>
      </c>
      <c r="N53" s="19">
        <f>IF(M53&gt;=HLOOKUP($D53,DataOdafimBenifrad!$1:$30,(((N$2)-1)*2)+8,FALSE),HLOOKUP($D53,DataOdafimBenifrad!$1:$30,(((N$2)-1)*2)+7,FALSE),0)</f>
        <v>0</v>
      </c>
      <c r="O53" s="20">
        <f t="shared" si="34"/>
        <v>0</v>
      </c>
      <c r="P53" s="18">
        <f t="shared" si="35"/>
        <v>0</v>
      </c>
      <c r="Q53" s="22">
        <f>IF(P53&gt;=HLOOKUP($D53,DataOdafimBenifrad!$1:$30,(((Q$2)-1)*2)+8,FALSE),HLOOKUP($D53,DataOdafimBenifrad!$1:$30,(((Q$2)-1)*2)+7,FALSE),0)</f>
        <v>0</v>
      </c>
      <c r="R53" s="23">
        <f t="shared" si="36"/>
        <v>0</v>
      </c>
      <c r="S53" s="18">
        <f t="shared" si="37"/>
        <v>0</v>
      </c>
      <c r="T53" s="19">
        <f>IF(S53&gt;=HLOOKUP($D53,DataOdafimBenifrad!$1:$30,(((T$2)-1)*2)+8,FALSE),HLOOKUP($D53,DataOdafimBenifrad!$1:$30,(((T$2)-1)*2)+7,FALSE),0)</f>
        <v>0</v>
      </c>
      <c r="U53" s="20">
        <f t="shared" si="38"/>
        <v>0</v>
      </c>
      <c r="V53" s="18">
        <f t="shared" si="39"/>
        <v>0</v>
      </c>
      <c r="W53" s="22">
        <f>IF(V53&gt;=HLOOKUP($D53,DataOdafimBenifrad!$1:$30,(((W$2)-1)*2)+8,FALSE),HLOOKUP($D53,DataOdafimBenifrad!$1:$30,(((W$2)-1)*2)+7,FALSE),0)</f>
        <v>0</v>
      </c>
      <c r="X53" s="23">
        <f t="shared" si="40"/>
        <v>0</v>
      </c>
      <c r="Y53" s="18">
        <f t="shared" si="41"/>
        <v>0</v>
      </c>
      <c r="Z53" s="19">
        <f>IF(Y53&gt;=HLOOKUP($D53,DataOdafimBenifrad!$1:$30,(((Z$2)-1)*2)+8,FALSE),HLOOKUP($D53,DataOdafimBenifrad!$1:$30,(((Z$2)-1)*2)+7,FALSE),0)</f>
        <v>0</v>
      </c>
      <c r="AA53" s="20">
        <f t="shared" si="42"/>
        <v>0</v>
      </c>
      <c r="AB53" s="18">
        <f t="shared" si="43"/>
        <v>0</v>
      </c>
      <c r="AC53" s="22">
        <f>IF(AB53&gt;=HLOOKUP($D53,DataOdafimBenifrad!$1:$30,(((AC$2)-1)*2)+8,FALSE),HLOOKUP($D53,DataOdafimBenifrad!$1:$30,(((AC$2)-1)*2)+7,FALSE),0)</f>
        <v>0</v>
      </c>
      <c r="AD53" s="23">
        <f t="shared" si="44"/>
        <v>0</v>
      </c>
      <c r="AE53" s="18">
        <f t="shared" si="45"/>
        <v>0</v>
      </c>
      <c r="AF53" s="19">
        <f>IF(AE53&gt;=HLOOKUP($D53,DataOdafimBenifrad!$1:$30,(((AF$2)-1)*2)+8,FALSE),HLOOKUP($D53,DataOdafimBenifrad!$1:$30,(((AF$2)-1)*2)+7,FALSE),0)</f>
        <v>0</v>
      </c>
      <c r="AG53" s="20">
        <f t="shared" si="46"/>
        <v>0</v>
      </c>
      <c r="AH53" s="18">
        <f t="shared" si="47"/>
        <v>0</v>
      </c>
      <c r="AI53" s="22">
        <f>IF(AH53&gt;=HLOOKUP($D53,DataOdafimBenifrad!$1:$30,(((AI$2)-1)*2)+8,FALSE),HLOOKUP($D53,DataOdafimBenifrad!$1:$30,(((AI$2)-1)*2)+7,FALSE),0)</f>
        <v>0</v>
      </c>
      <c r="AJ53" s="23">
        <f t="shared" si="48"/>
        <v>0</v>
      </c>
      <c r="AK53" s="18">
        <f t="shared" si="49"/>
        <v>0</v>
      </c>
      <c r="AL53" s="19">
        <f>IF(AK53&gt;=HLOOKUP($D53,DataOdafimBenifrad!$1:$30,(((AL$2)-1)*2)+8,FALSE),HLOOKUP($D53,DataOdafimBenifrad!$1:$30,(((AL$2)-1)*2)+7,FALSE),0)</f>
        <v>0</v>
      </c>
      <c r="AM53" s="20">
        <f t="shared" si="50"/>
        <v>0</v>
      </c>
      <c r="AN53" s="11">
        <f t="shared" si="51"/>
        <v>0</v>
      </c>
      <c r="AO53" s="12">
        <f t="shared" si="52"/>
        <v>0</v>
      </c>
      <c r="AP53" s="131"/>
      <c r="AQ53" s="131"/>
      <c r="AR53" s="131"/>
      <c r="AS53" s="131"/>
      <c r="AT53" s="131"/>
      <c r="AU53" s="131"/>
      <c r="AV53" s="131"/>
      <c r="AW53" s="131"/>
      <c r="AX53" s="131"/>
    </row>
    <row r="54" spans="1:50" s="97" customFormat="1" ht="12.6" customHeight="1" thickBot="1" x14ac:dyDescent="0.25">
      <c r="A54" s="14">
        <v>51</v>
      </c>
      <c r="B54" s="15">
        <f>VLOOKUP($A54,Data!A:G,3,FALSE)</f>
        <v>0</v>
      </c>
      <c r="C54" s="15">
        <f>VLOOKUP($A54,Data!A:H,5,FALSE)</f>
        <v>0</v>
      </c>
      <c r="D54" s="67">
        <f>VLOOKUP($A54,Data!A:H,2,FALSE)</f>
        <v>51</v>
      </c>
      <c r="E54" s="16">
        <f>IF(F54&gt;0,VLOOKUP($A54,Data!A:H,7,FALSE),0)</f>
        <v>0</v>
      </c>
      <c r="F54" s="16">
        <f>VLOOKUP($A54,Data!A:X,9,FALSE)</f>
        <v>0</v>
      </c>
      <c r="G54" s="18">
        <f t="shared" si="29"/>
        <v>0</v>
      </c>
      <c r="H54" s="19">
        <f>IF(G54&gt;=HLOOKUP($D54,DataOdafimBenifrad!$1:$30,(((H$2)-1)*2)+8,FALSE),HLOOKUP($D54,DataOdafimBenifrad!$1:$30,(((H$2)-1)*2)+7,FALSE),0)</f>
        <v>0</v>
      </c>
      <c r="I54" s="20">
        <f t="shared" si="30"/>
        <v>0</v>
      </c>
      <c r="J54" s="18">
        <f t="shared" si="31"/>
        <v>0</v>
      </c>
      <c r="K54" s="22">
        <f>IF(J54&gt;=HLOOKUP($D54,DataOdafimBenifrad!$1:$30,(((K$2)-1)*2)+8,FALSE),HLOOKUP($D54,DataOdafimBenifrad!$1:$30,(((K$2)-1)*2)+7,FALSE),0)</f>
        <v>0</v>
      </c>
      <c r="L54" s="23">
        <f t="shared" si="32"/>
        <v>0</v>
      </c>
      <c r="M54" s="18">
        <f t="shared" si="33"/>
        <v>0</v>
      </c>
      <c r="N54" s="19">
        <f>IF(M54&gt;=HLOOKUP($D54,DataOdafimBenifrad!$1:$30,(((N$2)-1)*2)+8,FALSE),HLOOKUP($D54,DataOdafimBenifrad!$1:$30,(((N$2)-1)*2)+7,FALSE),0)</f>
        <v>0</v>
      </c>
      <c r="O54" s="20">
        <f t="shared" si="34"/>
        <v>0</v>
      </c>
      <c r="P54" s="18">
        <f t="shared" si="35"/>
        <v>0</v>
      </c>
      <c r="Q54" s="22">
        <f>IF(P54&gt;=HLOOKUP($D54,DataOdafimBenifrad!$1:$30,(((Q$2)-1)*2)+8,FALSE),HLOOKUP($D54,DataOdafimBenifrad!$1:$30,(((Q$2)-1)*2)+7,FALSE),0)</f>
        <v>0</v>
      </c>
      <c r="R54" s="23">
        <f t="shared" si="36"/>
        <v>0</v>
      </c>
      <c r="S54" s="18">
        <f t="shared" si="37"/>
        <v>0</v>
      </c>
      <c r="T54" s="19">
        <f>IF(S54&gt;=HLOOKUP($D54,DataOdafimBenifrad!$1:$30,(((T$2)-1)*2)+8,FALSE),HLOOKUP($D54,DataOdafimBenifrad!$1:$30,(((T$2)-1)*2)+7,FALSE),0)</f>
        <v>0</v>
      </c>
      <c r="U54" s="20">
        <f t="shared" si="38"/>
        <v>0</v>
      </c>
      <c r="V54" s="18">
        <f t="shared" si="39"/>
        <v>0</v>
      </c>
      <c r="W54" s="22">
        <f>IF(V54&gt;=HLOOKUP($D54,DataOdafimBenifrad!$1:$30,(((W$2)-1)*2)+8,FALSE),HLOOKUP($D54,DataOdafimBenifrad!$1:$30,(((W$2)-1)*2)+7,FALSE),0)</f>
        <v>0</v>
      </c>
      <c r="X54" s="23">
        <f t="shared" si="40"/>
        <v>0</v>
      </c>
      <c r="Y54" s="18">
        <f t="shared" si="41"/>
        <v>0</v>
      </c>
      <c r="Z54" s="19">
        <f>IF(Y54&gt;=HLOOKUP($D54,DataOdafimBenifrad!$1:$30,(((Z$2)-1)*2)+8,FALSE),HLOOKUP($D54,DataOdafimBenifrad!$1:$30,(((Z$2)-1)*2)+7,FALSE),0)</f>
        <v>0</v>
      </c>
      <c r="AA54" s="20">
        <f t="shared" si="42"/>
        <v>0</v>
      </c>
      <c r="AB54" s="18">
        <f t="shared" si="43"/>
        <v>0</v>
      </c>
      <c r="AC54" s="22">
        <f>IF(AB54&gt;=HLOOKUP($D54,DataOdafimBenifrad!$1:$30,(((AC$2)-1)*2)+8,FALSE),HLOOKUP($D54,DataOdafimBenifrad!$1:$30,(((AC$2)-1)*2)+7,FALSE),0)</f>
        <v>0</v>
      </c>
      <c r="AD54" s="23">
        <f t="shared" si="44"/>
        <v>0</v>
      </c>
      <c r="AE54" s="18">
        <f t="shared" si="45"/>
        <v>0</v>
      </c>
      <c r="AF54" s="19">
        <f>IF(AE54&gt;=HLOOKUP($D54,DataOdafimBenifrad!$1:$30,(((AF$2)-1)*2)+8,FALSE),HLOOKUP($D54,DataOdafimBenifrad!$1:$30,(((AF$2)-1)*2)+7,FALSE),0)</f>
        <v>0</v>
      </c>
      <c r="AG54" s="20">
        <f t="shared" si="46"/>
        <v>0</v>
      </c>
      <c r="AH54" s="18">
        <f t="shared" si="47"/>
        <v>0</v>
      </c>
      <c r="AI54" s="22">
        <f>IF(AH54&gt;=HLOOKUP($D54,DataOdafimBenifrad!$1:$30,(((AI$2)-1)*2)+8,FALSE),HLOOKUP($D54,DataOdafimBenifrad!$1:$30,(((AI$2)-1)*2)+7,FALSE),0)</f>
        <v>0</v>
      </c>
      <c r="AJ54" s="23">
        <f t="shared" si="48"/>
        <v>0</v>
      </c>
      <c r="AK54" s="18">
        <f t="shared" si="49"/>
        <v>0</v>
      </c>
      <c r="AL54" s="19">
        <f>IF(AK54&gt;=HLOOKUP($D54,DataOdafimBenifrad!$1:$30,(((AL$2)-1)*2)+8,FALSE),HLOOKUP($D54,DataOdafimBenifrad!$1:$30,(((AL$2)-1)*2)+7,FALSE),0)</f>
        <v>0</v>
      </c>
      <c r="AM54" s="20">
        <f t="shared" si="50"/>
        <v>0</v>
      </c>
      <c r="AN54" s="11">
        <f t="shared" si="51"/>
        <v>0</v>
      </c>
      <c r="AO54" s="12">
        <f t="shared" si="52"/>
        <v>0</v>
      </c>
      <c r="AP54" s="131"/>
      <c r="AQ54" s="131"/>
      <c r="AR54" s="131"/>
      <c r="AS54" s="131"/>
      <c r="AT54" s="131"/>
      <c r="AU54" s="131"/>
      <c r="AV54" s="131"/>
      <c r="AW54" s="131"/>
      <c r="AX54" s="131"/>
    </row>
    <row r="55" spans="1:50" s="97" customFormat="1" ht="12.6" customHeight="1" thickBot="1" x14ac:dyDescent="0.25">
      <c r="A55" s="14">
        <v>52</v>
      </c>
      <c r="B55" s="15">
        <f>VLOOKUP($A55,Data!A:G,3,FALSE)</f>
        <v>0</v>
      </c>
      <c r="C55" s="15">
        <f>VLOOKUP($A55,Data!A:H,5,FALSE)</f>
        <v>0</v>
      </c>
      <c r="D55" s="67">
        <f>VLOOKUP($A55,Data!A:H,2,FALSE)</f>
        <v>52</v>
      </c>
      <c r="E55" s="16">
        <f>IF(F55&gt;0,VLOOKUP($A55,Data!A:H,7,FALSE),0)</f>
        <v>0</v>
      </c>
      <c r="F55" s="16">
        <f>VLOOKUP($A55,Data!A:X,9,FALSE)</f>
        <v>0</v>
      </c>
      <c r="G55" s="18">
        <f t="shared" si="29"/>
        <v>0</v>
      </c>
      <c r="H55" s="19">
        <f>IF(G55&gt;=HLOOKUP($D55,DataOdafimBenifrad!$1:$30,(((H$2)-1)*2)+8,FALSE),HLOOKUP($D55,DataOdafimBenifrad!$1:$30,(((H$2)-1)*2)+7,FALSE),0)</f>
        <v>0</v>
      </c>
      <c r="I55" s="20">
        <f t="shared" si="30"/>
        <v>0</v>
      </c>
      <c r="J55" s="18">
        <f t="shared" si="31"/>
        <v>0</v>
      </c>
      <c r="K55" s="22">
        <f>IF(J55&gt;=HLOOKUP($D55,DataOdafimBenifrad!$1:$30,(((K$2)-1)*2)+8,FALSE),HLOOKUP($D55,DataOdafimBenifrad!$1:$30,(((K$2)-1)*2)+7,FALSE),0)</f>
        <v>0</v>
      </c>
      <c r="L55" s="23">
        <f t="shared" si="32"/>
        <v>0</v>
      </c>
      <c r="M55" s="18">
        <f t="shared" si="33"/>
        <v>0</v>
      </c>
      <c r="N55" s="19">
        <f>IF(M55&gt;=HLOOKUP($D55,DataOdafimBenifrad!$1:$30,(((N$2)-1)*2)+8,FALSE),HLOOKUP($D55,DataOdafimBenifrad!$1:$30,(((N$2)-1)*2)+7,FALSE),0)</f>
        <v>0</v>
      </c>
      <c r="O55" s="20">
        <f t="shared" si="34"/>
        <v>0</v>
      </c>
      <c r="P55" s="18">
        <f t="shared" si="35"/>
        <v>0</v>
      </c>
      <c r="Q55" s="22">
        <f>IF(P55&gt;=HLOOKUP($D55,DataOdafimBenifrad!$1:$30,(((Q$2)-1)*2)+8,FALSE),HLOOKUP($D55,DataOdafimBenifrad!$1:$30,(((Q$2)-1)*2)+7,FALSE),0)</f>
        <v>0</v>
      </c>
      <c r="R55" s="23">
        <f t="shared" si="36"/>
        <v>0</v>
      </c>
      <c r="S55" s="18">
        <f t="shared" si="37"/>
        <v>0</v>
      </c>
      <c r="T55" s="19">
        <f>IF(S55&gt;=HLOOKUP($D55,DataOdafimBenifrad!$1:$30,(((T$2)-1)*2)+8,FALSE),HLOOKUP($D55,DataOdafimBenifrad!$1:$30,(((T$2)-1)*2)+7,FALSE),0)</f>
        <v>0</v>
      </c>
      <c r="U55" s="20">
        <f t="shared" si="38"/>
        <v>0</v>
      </c>
      <c r="V55" s="18">
        <f t="shared" si="39"/>
        <v>0</v>
      </c>
      <c r="W55" s="22">
        <f>IF(V55&gt;=HLOOKUP($D55,DataOdafimBenifrad!$1:$30,(((W$2)-1)*2)+8,FALSE),HLOOKUP($D55,DataOdafimBenifrad!$1:$30,(((W$2)-1)*2)+7,FALSE),0)</f>
        <v>0</v>
      </c>
      <c r="X55" s="23">
        <f t="shared" si="40"/>
        <v>0</v>
      </c>
      <c r="Y55" s="18">
        <f t="shared" si="41"/>
        <v>0</v>
      </c>
      <c r="Z55" s="19">
        <f>IF(Y55&gt;=HLOOKUP($D55,DataOdafimBenifrad!$1:$30,(((Z$2)-1)*2)+8,FALSE),HLOOKUP($D55,DataOdafimBenifrad!$1:$30,(((Z$2)-1)*2)+7,FALSE),0)</f>
        <v>0</v>
      </c>
      <c r="AA55" s="20">
        <f t="shared" si="42"/>
        <v>0</v>
      </c>
      <c r="AB55" s="18">
        <f t="shared" si="43"/>
        <v>0</v>
      </c>
      <c r="AC55" s="22">
        <f>IF(AB55&gt;=HLOOKUP($D55,DataOdafimBenifrad!$1:$30,(((AC$2)-1)*2)+8,FALSE),HLOOKUP($D55,DataOdafimBenifrad!$1:$30,(((AC$2)-1)*2)+7,FALSE),0)</f>
        <v>0</v>
      </c>
      <c r="AD55" s="23">
        <f t="shared" si="44"/>
        <v>0</v>
      </c>
      <c r="AE55" s="18">
        <f t="shared" si="45"/>
        <v>0</v>
      </c>
      <c r="AF55" s="19">
        <f>IF(AE55&gt;=HLOOKUP($D55,DataOdafimBenifrad!$1:$30,(((AF$2)-1)*2)+8,FALSE),HLOOKUP($D55,DataOdafimBenifrad!$1:$30,(((AF$2)-1)*2)+7,FALSE),0)</f>
        <v>0</v>
      </c>
      <c r="AG55" s="20">
        <f t="shared" si="46"/>
        <v>0</v>
      </c>
      <c r="AH55" s="18">
        <f t="shared" si="47"/>
        <v>0</v>
      </c>
      <c r="AI55" s="22">
        <f>IF(AH55&gt;=HLOOKUP($D55,DataOdafimBenifrad!$1:$30,(((AI$2)-1)*2)+8,FALSE),HLOOKUP($D55,DataOdafimBenifrad!$1:$30,(((AI$2)-1)*2)+7,FALSE),0)</f>
        <v>0</v>
      </c>
      <c r="AJ55" s="23">
        <f t="shared" si="48"/>
        <v>0</v>
      </c>
      <c r="AK55" s="18">
        <f t="shared" si="49"/>
        <v>0</v>
      </c>
      <c r="AL55" s="19">
        <f>IF(AK55&gt;=HLOOKUP($D55,DataOdafimBenifrad!$1:$30,(((AL$2)-1)*2)+8,FALSE),HLOOKUP($D55,DataOdafimBenifrad!$1:$30,(((AL$2)-1)*2)+7,FALSE),0)</f>
        <v>0</v>
      </c>
      <c r="AM55" s="20">
        <f t="shared" si="50"/>
        <v>0</v>
      </c>
      <c r="AN55" s="11">
        <f t="shared" si="51"/>
        <v>0</v>
      </c>
      <c r="AO55" s="12">
        <f t="shared" si="52"/>
        <v>0</v>
      </c>
      <c r="AP55" s="131"/>
      <c r="AQ55" s="131"/>
      <c r="AR55" s="131"/>
      <c r="AS55" s="131"/>
      <c r="AT55" s="131"/>
      <c r="AU55" s="131"/>
      <c r="AV55" s="131"/>
      <c r="AW55" s="131"/>
      <c r="AX55" s="131"/>
    </row>
    <row r="56" spans="1:50" s="97" customFormat="1" ht="12.6" customHeight="1" thickBot="1" x14ac:dyDescent="0.25">
      <c r="A56" s="14">
        <v>53</v>
      </c>
      <c r="B56" s="15">
        <f>VLOOKUP($A56,Data!A:G,3,FALSE)</f>
        <v>0</v>
      </c>
      <c r="C56" s="15">
        <f>VLOOKUP($A56,Data!A:H,5,FALSE)</f>
        <v>0</v>
      </c>
      <c r="D56" s="67">
        <f>VLOOKUP($A56,Data!A:H,2,FALSE)</f>
        <v>53</v>
      </c>
      <c r="E56" s="16">
        <f>IF(F56&gt;0,VLOOKUP($A56,Data!A:H,7,FALSE),0)</f>
        <v>0</v>
      </c>
      <c r="F56" s="16">
        <f>VLOOKUP($A56,Data!A:X,9,FALSE)</f>
        <v>0</v>
      </c>
      <c r="G56" s="18">
        <f t="shared" si="29"/>
        <v>0</v>
      </c>
      <c r="H56" s="19">
        <f>IF(G56&gt;=HLOOKUP($D56,DataOdafimBenifrad!$1:$30,(((H$2)-1)*2)+8,FALSE),HLOOKUP($D56,DataOdafimBenifrad!$1:$30,(((H$2)-1)*2)+7,FALSE),0)</f>
        <v>0</v>
      </c>
      <c r="I56" s="20">
        <f t="shared" si="30"/>
        <v>0</v>
      </c>
      <c r="J56" s="18">
        <f t="shared" si="31"/>
        <v>0</v>
      </c>
      <c r="K56" s="22">
        <f>IF(J56&gt;=HLOOKUP($D56,DataOdafimBenifrad!$1:$30,(((K$2)-1)*2)+8,FALSE),HLOOKUP($D56,DataOdafimBenifrad!$1:$30,(((K$2)-1)*2)+7,FALSE),0)</f>
        <v>0</v>
      </c>
      <c r="L56" s="23">
        <f t="shared" si="32"/>
        <v>0</v>
      </c>
      <c r="M56" s="18">
        <f t="shared" si="33"/>
        <v>0</v>
      </c>
      <c r="N56" s="19">
        <f>IF(M56&gt;=HLOOKUP($D56,DataOdafimBenifrad!$1:$30,(((N$2)-1)*2)+8,FALSE),HLOOKUP($D56,DataOdafimBenifrad!$1:$30,(((N$2)-1)*2)+7,FALSE),0)</f>
        <v>0</v>
      </c>
      <c r="O56" s="20">
        <f t="shared" si="34"/>
        <v>0</v>
      </c>
      <c r="P56" s="18">
        <f t="shared" si="35"/>
        <v>0</v>
      </c>
      <c r="Q56" s="22">
        <f>IF(P56&gt;=HLOOKUP($D56,DataOdafimBenifrad!$1:$30,(((Q$2)-1)*2)+8,FALSE),HLOOKUP($D56,DataOdafimBenifrad!$1:$30,(((Q$2)-1)*2)+7,FALSE),0)</f>
        <v>0</v>
      </c>
      <c r="R56" s="23">
        <f t="shared" si="36"/>
        <v>0</v>
      </c>
      <c r="S56" s="18">
        <f t="shared" si="37"/>
        <v>0</v>
      </c>
      <c r="T56" s="19">
        <f>IF(S56&gt;=HLOOKUP($D56,DataOdafimBenifrad!$1:$30,(((T$2)-1)*2)+8,FALSE),HLOOKUP($D56,DataOdafimBenifrad!$1:$30,(((T$2)-1)*2)+7,FALSE),0)</f>
        <v>0</v>
      </c>
      <c r="U56" s="20">
        <f t="shared" si="38"/>
        <v>0</v>
      </c>
      <c r="V56" s="18">
        <f t="shared" si="39"/>
        <v>0</v>
      </c>
      <c r="W56" s="22">
        <f>IF(V56&gt;=HLOOKUP($D56,DataOdafimBenifrad!$1:$30,(((W$2)-1)*2)+8,FALSE),HLOOKUP($D56,DataOdafimBenifrad!$1:$30,(((W$2)-1)*2)+7,FALSE),0)</f>
        <v>0</v>
      </c>
      <c r="X56" s="23">
        <f t="shared" si="40"/>
        <v>0</v>
      </c>
      <c r="Y56" s="18">
        <f t="shared" si="41"/>
        <v>0</v>
      </c>
      <c r="Z56" s="19">
        <f>IF(Y56&gt;=HLOOKUP($D56,DataOdafimBenifrad!$1:$30,(((Z$2)-1)*2)+8,FALSE),HLOOKUP($D56,DataOdafimBenifrad!$1:$30,(((Z$2)-1)*2)+7,FALSE),0)</f>
        <v>0</v>
      </c>
      <c r="AA56" s="20">
        <f t="shared" si="42"/>
        <v>0</v>
      </c>
      <c r="AB56" s="18">
        <f t="shared" si="43"/>
        <v>0</v>
      </c>
      <c r="AC56" s="22">
        <f>IF(AB56&gt;=HLOOKUP($D56,DataOdafimBenifrad!$1:$30,(((AC$2)-1)*2)+8,FALSE),HLOOKUP($D56,DataOdafimBenifrad!$1:$30,(((AC$2)-1)*2)+7,FALSE),0)</f>
        <v>0</v>
      </c>
      <c r="AD56" s="23">
        <f t="shared" si="44"/>
        <v>0</v>
      </c>
      <c r="AE56" s="18">
        <f t="shared" si="45"/>
        <v>0</v>
      </c>
      <c r="AF56" s="19">
        <f>IF(AE56&gt;=HLOOKUP($D56,DataOdafimBenifrad!$1:$30,(((AF$2)-1)*2)+8,FALSE),HLOOKUP($D56,DataOdafimBenifrad!$1:$30,(((AF$2)-1)*2)+7,FALSE),0)</f>
        <v>0</v>
      </c>
      <c r="AG56" s="20">
        <f t="shared" si="46"/>
        <v>0</v>
      </c>
      <c r="AH56" s="18">
        <f t="shared" si="47"/>
        <v>0</v>
      </c>
      <c r="AI56" s="22">
        <f>IF(AH56&gt;=HLOOKUP($D56,DataOdafimBenifrad!$1:$30,(((AI$2)-1)*2)+8,FALSE),HLOOKUP($D56,DataOdafimBenifrad!$1:$30,(((AI$2)-1)*2)+7,FALSE),0)</f>
        <v>0</v>
      </c>
      <c r="AJ56" s="23">
        <f t="shared" si="48"/>
        <v>0</v>
      </c>
      <c r="AK56" s="18">
        <f t="shared" si="49"/>
        <v>0</v>
      </c>
      <c r="AL56" s="19">
        <f>IF(AK56&gt;=HLOOKUP($D56,DataOdafimBenifrad!$1:$30,(((AL$2)-1)*2)+8,FALSE),HLOOKUP($D56,DataOdafimBenifrad!$1:$30,(((AL$2)-1)*2)+7,FALSE),0)</f>
        <v>0</v>
      </c>
      <c r="AM56" s="20">
        <f t="shared" si="50"/>
        <v>0</v>
      </c>
      <c r="AN56" s="11">
        <f t="shared" si="51"/>
        <v>0</v>
      </c>
      <c r="AO56" s="12">
        <f t="shared" si="52"/>
        <v>0</v>
      </c>
      <c r="AP56" s="131"/>
      <c r="AQ56" s="131"/>
      <c r="AR56" s="131"/>
      <c r="AS56" s="131"/>
      <c r="AT56" s="131"/>
      <c r="AU56" s="131"/>
      <c r="AV56" s="131"/>
      <c r="AW56" s="131"/>
      <c r="AX56" s="131"/>
    </row>
    <row r="57" spans="1:50" s="97" customFormat="1" ht="12.6" customHeight="1" thickBot="1" x14ac:dyDescent="0.25">
      <c r="A57" s="14">
        <v>54</v>
      </c>
      <c r="B57" s="15">
        <f>VLOOKUP($A57,Data!A:G,3,FALSE)</f>
        <v>0</v>
      </c>
      <c r="C57" s="15">
        <f>VLOOKUP($A57,Data!A:H,5,FALSE)</f>
        <v>0</v>
      </c>
      <c r="D57" s="67">
        <f>VLOOKUP($A57,Data!A:H,2,FALSE)</f>
        <v>54</v>
      </c>
      <c r="E57" s="16">
        <f>IF(F57&gt;0,VLOOKUP($A57,Data!A:H,7,FALSE),0)</f>
        <v>0</v>
      </c>
      <c r="F57" s="16">
        <f>VLOOKUP($A57,Data!A:X,9,FALSE)</f>
        <v>0</v>
      </c>
      <c r="G57" s="18">
        <f t="shared" si="29"/>
        <v>0</v>
      </c>
      <c r="H57" s="19">
        <f>IF(G57&gt;=HLOOKUP($D57,DataOdafimBenifrad!$1:$30,(((H$2)-1)*2)+8,FALSE),HLOOKUP($D57,DataOdafimBenifrad!$1:$30,(((H$2)-1)*2)+7,FALSE),0)</f>
        <v>0</v>
      </c>
      <c r="I57" s="20">
        <f t="shared" si="30"/>
        <v>0</v>
      </c>
      <c r="J57" s="18">
        <f t="shared" si="31"/>
        <v>0</v>
      </c>
      <c r="K57" s="22">
        <f>IF(J57&gt;=HLOOKUP($D57,DataOdafimBenifrad!$1:$30,(((K$2)-1)*2)+8,FALSE),HLOOKUP($D57,DataOdafimBenifrad!$1:$30,(((K$2)-1)*2)+7,FALSE),0)</f>
        <v>0</v>
      </c>
      <c r="L57" s="23">
        <f t="shared" si="32"/>
        <v>0</v>
      </c>
      <c r="M57" s="18">
        <f t="shared" si="33"/>
        <v>0</v>
      </c>
      <c r="N57" s="19">
        <f>IF(M57&gt;=HLOOKUP($D57,DataOdafimBenifrad!$1:$30,(((N$2)-1)*2)+8,FALSE),HLOOKUP($D57,DataOdafimBenifrad!$1:$30,(((N$2)-1)*2)+7,FALSE),0)</f>
        <v>0</v>
      </c>
      <c r="O57" s="20">
        <f t="shared" si="34"/>
        <v>0</v>
      </c>
      <c r="P57" s="18">
        <f t="shared" si="35"/>
        <v>0</v>
      </c>
      <c r="Q57" s="22">
        <f>IF(P57&gt;=HLOOKUP($D57,DataOdafimBenifrad!$1:$30,(((Q$2)-1)*2)+8,FALSE),HLOOKUP($D57,DataOdafimBenifrad!$1:$30,(((Q$2)-1)*2)+7,FALSE),0)</f>
        <v>0</v>
      </c>
      <c r="R57" s="23">
        <f t="shared" si="36"/>
        <v>0</v>
      </c>
      <c r="S57" s="18">
        <f t="shared" si="37"/>
        <v>0</v>
      </c>
      <c r="T57" s="19">
        <f>IF(S57&gt;=HLOOKUP($D57,DataOdafimBenifrad!$1:$30,(((T$2)-1)*2)+8,FALSE),HLOOKUP($D57,DataOdafimBenifrad!$1:$30,(((T$2)-1)*2)+7,FALSE),0)</f>
        <v>0</v>
      </c>
      <c r="U57" s="20">
        <f t="shared" si="38"/>
        <v>0</v>
      </c>
      <c r="V57" s="18">
        <f t="shared" si="39"/>
        <v>0</v>
      </c>
      <c r="W57" s="22">
        <f>IF(V57&gt;=HLOOKUP($D57,DataOdafimBenifrad!$1:$30,(((W$2)-1)*2)+8,FALSE),HLOOKUP($D57,DataOdafimBenifrad!$1:$30,(((W$2)-1)*2)+7,FALSE),0)</f>
        <v>0</v>
      </c>
      <c r="X57" s="23">
        <f t="shared" si="40"/>
        <v>0</v>
      </c>
      <c r="Y57" s="18">
        <f t="shared" si="41"/>
        <v>0</v>
      </c>
      <c r="Z57" s="19">
        <f>IF(Y57&gt;=HLOOKUP($D57,DataOdafimBenifrad!$1:$30,(((Z$2)-1)*2)+8,FALSE),HLOOKUP($D57,DataOdafimBenifrad!$1:$30,(((Z$2)-1)*2)+7,FALSE),0)</f>
        <v>0</v>
      </c>
      <c r="AA57" s="20">
        <f t="shared" si="42"/>
        <v>0</v>
      </c>
      <c r="AB57" s="18">
        <f t="shared" si="43"/>
        <v>0</v>
      </c>
      <c r="AC57" s="22">
        <f>IF(AB57&gt;=HLOOKUP($D57,DataOdafimBenifrad!$1:$30,(((AC$2)-1)*2)+8,FALSE),HLOOKUP($D57,DataOdafimBenifrad!$1:$30,(((AC$2)-1)*2)+7,FALSE),0)</f>
        <v>0</v>
      </c>
      <c r="AD57" s="23">
        <f t="shared" si="44"/>
        <v>0</v>
      </c>
      <c r="AE57" s="18">
        <f t="shared" si="45"/>
        <v>0</v>
      </c>
      <c r="AF57" s="19">
        <f>IF(AE57&gt;=HLOOKUP($D57,DataOdafimBenifrad!$1:$30,(((AF$2)-1)*2)+8,FALSE),HLOOKUP($D57,DataOdafimBenifrad!$1:$30,(((AF$2)-1)*2)+7,FALSE),0)</f>
        <v>0</v>
      </c>
      <c r="AG57" s="20">
        <f t="shared" si="46"/>
        <v>0</v>
      </c>
      <c r="AH57" s="18">
        <f t="shared" si="47"/>
        <v>0</v>
      </c>
      <c r="AI57" s="22">
        <f>IF(AH57&gt;=HLOOKUP($D57,DataOdafimBenifrad!$1:$30,(((AI$2)-1)*2)+8,FALSE),HLOOKUP($D57,DataOdafimBenifrad!$1:$30,(((AI$2)-1)*2)+7,FALSE),0)</f>
        <v>0</v>
      </c>
      <c r="AJ57" s="23">
        <f t="shared" si="48"/>
        <v>0</v>
      </c>
      <c r="AK57" s="18">
        <f t="shared" si="49"/>
        <v>0</v>
      </c>
      <c r="AL57" s="19">
        <f>IF(AK57&gt;=HLOOKUP($D57,DataOdafimBenifrad!$1:$30,(((AL$2)-1)*2)+8,FALSE),HLOOKUP($D57,DataOdafimBenifrad!$1:$30,(((AL$2)-1)*2)+7,FALSE),0)</f>
        <v>0</v>
      </c>
      <c r="AM57" s="20">
        <f t="shared" si="50"/>
        <v>0</v>
      </c>
      <c r="AN57" s="11">
        <f t="shared" si="51"/>
        <v>0</v>
      </c>
      <c r="AO57" s="12">
        <f t="shared" si="52"/>
        <v>0</v>
      </c>
      <c r="AP57" s="131"/>
      <c r="AQ57" s="131"/>
      <c r="AR57" s="131"/>
      <c r="AS57" s="131"/>
      <c r="AT57" s="131"/>
      <c r="AU57" s="131"/>
      <c r="AV57" s="131"/>
      <c r="AW57" s="131"/>
      <c r="AX57" s="131"/>
    </row>
    <row r="58" spans="1:50" s="97" customFormat="1" ht="12.6" customHeight="1" thickBot="1" x14ac:dyDescent="0.25">
      <c r="A58" s="14">
        <v>55</v>
      </c>
      <c r="B58" s="15">
        <f>VLOOKUP($A58,Data!A:G,3,FALSE)</f>
        <v>0</v>
      </c>
      <c r="C58" s="15">
        <f>VLOOKUP($A58,Data!A:H,5,FALSE)</f>
        <v>0</v>
      </c>
      <c r="D58" s="67">
        <f>VLOOKUP($A58,Data!A:H,2,FALSE)</f>
        <v>55</v>
      </c>
      <c r="E58" s="16">
        <f>IF(F58&gt;0,VLOOKUP($A58,Data!A:H,7,FALSE),0)</f>
        <v>0</v>
      </c>
      <c r="F58" s="16">
        <f>VLOOKUP($A58,Data!A:X,9,FALSE)</f>
        <v>0</v>
      </c>
      <c r="G58" s="18">
        <f t="shared" si="29"/>
        <v>0</v>
      </c>
      <c r="H58" s="19">
        <f>IF(G58&gt;=HLOOKUP($D58,DataOdafimBenifrad!$1:$30,(((H$2)-1)*2)+8,FALSE),HLOOKUP($D58,DataOdafimBenifrad!$1:$30,(((H$2)-1)*2)+7,FALSE),0)</f>
        <v>0</v>
      </c>
      <c r="I58" s="20">
        <f t="shared" si="30"/>
        <v>0</v>
      </c>
      <c r="J58" s="18">
        <f t="shared" si="31"/>
        <v>0</v>
      </c>
      <c r="K58" s="22">
        <f>IF(J58&gt;=HLOOKUP($D58,DataOdafimBenifrad!$1:$30,(((K$2)-1)*2)+8,FALSE),HLOOKUP($D58,DataOdafimBenifrad!$1:$30,(((K$2)-1)*2)+7,FALSE),0)</f>
        <v>0</v>
      </c>
      <c r="L58" s="23">
        <f t="shared" si="32"/>
        <v>0</v>
      </c>
      <c r="M58" s="18">
        <f t="shared" si="33"/>
        <v>0</v>
      </c>
      <c r="N58" s="19">
        <f>IF(M58&gt;=HLOOKUP($D58,DataOdafimBenifrad!$1:$30,(((N$2)-1)*2)+8,FALSE),HLOOKUP($D58,DataOdafimBenifrad!$1:$30,(((N$2)-1)*2)+7,FALSE),0)</f>
        <v>0</v>
      </c>
      <c r="O58" s="20">
        <f t="shared" si="34"/>
        <v>0</v>
      </c>
      <c r="P58" s="18">
        <f t="shared" si="35"/>
        <v>0</v>
      </c>
      <c r="Q58" s="22">
        <f>IF(P58&gt;=HLOOKUP($D58,DataOdafimBenifrad!$1:$30,(((Q$2)-1)*2)+8,FALSE),HLOOKUP($D58,DataOdafimBenifrad!$1:$30,(((Q$2)-1)*2)+7,FALSE),0)</f>
        <v>0</v>
      </c>
      <c r="R58" s="23">
        <f t="shared" si="36"/>
        <v>0</v>
      </c>
      <c r="S58" s="18">
        <f t="shared" si="37"/>
        <v>0</v>
      </c>
      <c r="T58" s="19">
        <f>IF(S58&gt;=HLOOKUP($D58,DataOdafimBenifrad!$1:$30,(((T$2)-1)*2)+8,FALSE),HLOOKUP($D58,DataOdafimBenifrad!$1:$30,(((T$2)-1)*2)+7,FALSE),0)</f>
        <v>0</v>
      </c>
      <c r="U58" s="20">
        <f t="shared" si="38"/>
        <v>0</v>
      </c>
      <c r="V58" s="18">
        <f t="shared" si="39"/>
        <v>0</v>
      </c>
      <c r="W58" s="22">
        <f>IF(V58&gt;=HLOOKUP($D58,DataOdafimBenifrad!$1:$30,(((W$2)-1)*2)+8,FALSE),HLOOKUP($D58,DataOdafimBenifrad!$1:$30,(((W$2)-1)*2)+7,FALSE),0)</f>
        <v>0</v>
      </c>
      <c r="X58" s="23">
        <f t="shared" si="40"/>
        <v>0</v>
      </c>
      <c r="Y58" s="18">
        <f t="shared" si="41"/>
        <v>0</v>
      </c>
      <c r="Z58" s="19">
        <f>IF(Y58&gt;=HLOOKUP($D58,DataOdafimBenifrad!$1:$30,(((Z$2)-1)*2)+8,FALSE),HLOOKUP($D58,DataOdafimBenifrad!$1:$30,(((Z$2)-1)*2)+7,FALSE),0)</f>
        <v>0</v>
      </c>
      <c r="AA58" s="20">
        <f t="shared" si="42"/>
        <v>0</v>
      </c>
      <c r="AB58" s="18">
        <f t="shared" si="43"/>
        <v>0</v>
      </c>
      <c r="AC58" s="22">
        <f>IF(AB58&gt;=HLOOKUP($D58,DataOdafimBenifrad!$1:$30,(((AC$2)-1)*2)+8,FALSE),HLOOKUP($D58,DataOdafimBenifrad!$1:$30,(((AC$2)-1)*2)+7,FALSE),0)</f>
        <v>0</v>
      </c>
      <c r="AD58" s="23">
        <f t="shared" si="44"/>
        <v>0</v>
      </c>
      <c r="AE58" s="18">
        <f t="shared" si="45"/>
        <v>0</v>
      </c>
      <c r="AF58" s="19">
        <f>IF(AE58&gt;=HLOOKUP($D58,DataOdafimBenifrad!$1:$30,(((AF$2)-1)*2)+8,FALSE),HLOOKUP($D58,DataOdafimBenifrad!$1:$30,(((AF$2)-1)*2)+7,FALSE),0)</f>
        <v>0</v>
      </c>
      <c r="AG58" s="20">
        <f t="shared" si="46"/>
        <v>0</v>
      </c>
      <c r="AH58" s="18">
        <f t="shared" si="47"/>
        <v>0</v>
      </c>
      <c r="AI58" s="22">
        <f>IF(AH58&gt;=HLOOKUP($D58,DataOdafimBenifrad!$1:$30,(((AI$2)-1)*2)+8,FALSE),HLOOKUP($D58,DataOdafimBenifrad!$1:$30,(((AI$2)-1)*2)+7,FALSE),0)</f>
        <v>0</v>
      </c>
      <c r="AJ58" s="23">
        <f t="shared" si="48"/>
        <v>0</v>
      </c>
      <c r="AK58" s="18">
        <f t="shared" si="49"/>
        <v>0</v>
      </c>
      <c r="AL58" s="19">
        <f>IF(AK58&gt;=HLOOKUP($D58,DataOdafimBenifrad!$1:$30,(((AL$2)-1)*2)+8,FALSE),HLOOKUP($D58,DataOdafimBenifrad!$1:$30,(((AL$2)-1)*2)+7,FALSE),0)</f>
        <v>0</v>
      </c>
      <c r="AM58" s="20">
        <f t="shared" si="50"/>
        <v>0</v>
      </c>
      <c r="AN58" s="11">
        <f t="shared" si="51"/>
        <v>0</v>
      </c>
      <c r="AO58" s="12">
        <f t="shared" si="52"/>
        <v>0</v>
      </c>
      <c r="AP58" s="131"/>
      <c r="AQ58" s="131"/>
      <c r="AR58" s="131"/>
      <c r="AS58" s="131"/>
      <c r="AT58" s="131"/>
      <c r="AU58" s="131"/>
      <c r="AV58" s="131"/>
      <c r="AW58" s="131"/>
      <c r="AX58" s="131"/>
    </row>
    <row r="59" spans="1:50" s="97" customFormat="1" ht="12.6" customHeight="1" thickBot="1" x14ac:dyDescent="0.25">
      <c r="A59" s="14">
        <v>56</v>
      </c>
      <c r="B59" s="15">
        <f>VLOOKUP($A59,Data!A:G,3,FALSE)</f>
        <v>0</v>
      </c>
      <c r="C59" s="15">
        <f>VLOOKUP($A59,Data!A:H,5,FALSE)</f>
        <v>0</v>
      </c>
      <c r="D59" s="67">
        <f>VLOOKUP($A59,Data!A:H,2,FALSE)</f>
        <v>56</v>
      </c>
      <c r="E59" s="16">
        <f>IF(F59&gt;0,VLOOKUP($A59,Data!A:H,7,FALSE),0)</f>
        <v>0</v>
      </c>
      <c r="F59" s="16">
        <f>VLOOKUP($A59,Data!A:X,9,FALSE)</f>
        <v>0</v>
      </c>
      <c r="G59" s="18">
        <f t="shared" si="29"/>
        <v>0</v>
      </c>
      <c r="H59" s="19">
        <f>IF(G59&gt;=HLOOKUP($D59,DataOdafimBenifrad!$1:$30,(((H$2)-1)*2)+8,FALSE),HLOOKUP($D59,DataOdafimBenifrad!$1:$30,(((H$2)-1)*2)+7,FALSE),0)</f>
        <v>0</v>
      </c>
      <c r="I59" s="20">
        <f t="shared" si="30"/>
        <v>0</v>
      </c>
      <c r="J59" s="18">
        <f t="shared" si="31"/>
        <v>0</v>
      </c>
      <c r="K59" s="22">
        <f>IF(J59&gt;=HLOOKUP($D59,DataOdafimBenifrad!$1:$30,(((K$2)-1)*2)+8,FALSE),HLOOKUP($D59,DataOdafimBenifrad!$1:$30,(((K$2)-1)*2)+7,FALSE),0)</f>
        <v>0</v>
      </c>
      <c r="L59" s="23">
        <f t="shared" si="32"/>
        <v>0</v>
      </c>
      <c r="M59" s="18">
        <f t="shared" si="33"/>
        <v>0</v>
      </c>
      <c r="N59" s="19">
        <f>IF(M59&gt;=HLOOKUP($D59,DataOdafimBenifrad!$1:$30,(((N$2)-1)*2)+8,FALSE),HLOOKUP($D59,DataOdafimBenifrad!$1:$30,(((N$2)-1)*2)+7,FALSE),0)</f>
        <v>0</v>
      </c>
      <c r="O59" s="20">
        <f t="shared" si="34"/>
        <v>0</v>
      </c>
      <c r="P59" s="18">
        <f t="shared" si="35"/>
        <v>0</v>
      </c>
      <c r="Q59" s="22">
        <f>IF(P59&gt;=HLOOKUP($D59,DataOdafimBenifrad!$1:$30,(((Q$2)-1)*2)+8,FALSE),HLOOKUP($D59,DataOdafimBenifrad!$1:$30,(((Q$2)-1)*2)+7,FALSE),0)</f>
        <v>0</v>
      </c>
      <c r="R59" s="23">
        <f t="shared" si="36"/>
        <v>0</v>
      </c>
      <c r="S59" s="18">
        <f t="shared" si="37"/>
        <v>0</v>
      </c>
      <c r="T59" s="19">
        <f>IF(S59&gt;=HLOOKUP($D59,DataOdafimBenifrad!$1:$30,(((T$2)-1)*2)+8,FALSE),HLOOKUP($D59,DataOdafimBenifrad!$1:$30,(((T$2)-1)*2)+7,FALSE),0)</f>
        <v>0</v>
      </c>
      <c r="U59" s="20">
        <f t="shared" si="38"/>
        <v>0</v>
      </c>
      <c r="V59" s="18">
        <f t="shared" si="39"/>
        <v>0</v>
      </c>
      <c r="W59" s="22">
        <f>IF(V59&gt;=HLOOKUP($D59,DataOdafimBenifrad!$1:$30,(((W$2)-1)*2)+8,FALSE),HLOOKUP($D59,DataOdafimBenifrad!$1:$30,(((W$2)-1)*2)+7,FALSE),0)</f>
        <v>0</v>
      </c>
      <c r="X59" s="23">
        <f t="shared" si="40"/>
        <v>0</v>
      </c>
      <c r="Y59" s="18">
        <f t="shared" si="41"/>
        <v>0</v>
      </c>
      <c r="Z59" s="19">
        <f>IF(Y59&gt;=HLOOKUP($D59,DataOdafimBenifrad!$1:$30,(((Z$2)-1)*2)+8,FALSE),HLOOKUP($D59,DataOdafimBenifrad!$1:$30,(((Z$2)-1)*2)+7,FALSE),0)</f>
        <v>0</v>
      </c>
      <c r="AA59" s="20">
        <f t="shared" si="42"/>
        <v>0</v>
      </c>
      <c r="AB59" s="18">
        <f t="shared" si="43"/>
        <v>0</v>
      </c>
      <c r="AC59" s="22">
        <f>IF(AB59&gt;=HLOOKUP($D59,DataOdafimBenifrad!$1:$30,(((AC$2)-1)*2)+8,FALSE),HLOOKUP($D59,DataOdafimBenifrad!$1:$30,(((AC$2)-1)*2)+7,FALSE),0)</f>
        <v>0</v>
      </c>
      <c r="AD59" s="23">
        <f t="shared" si="44"/>
        <v>0</v>
      </c>
      <c r="AE59" s="18">
        <f t="shared" si="45"/>
        <v>0</v>
      </c>
      <c r="AF59" s="19">
        <f>IF(AE59&gt;=HLOOKUP($D59,DataOdafimBenifrad!$1:$30,(((AF$2)-1)*2)+8,FALSE),HLOOKUP($D59,DataOdafimBenifrad!$1:$30,(((AF$2)-1)*2)+7,FALSE),0)</f>
        <v>0</v>
      </c>
      <c r="AG59" s="20">
        <f t="shared" si="46"/>
        <v>0</v>
      </c>
      <c r="AH59" s="18">
        <f t="shared" si="47"/>
        <v>0</v>
      </c>
      <c r="AI59" s="22">
        <f>IF(AH59&gt;=HLOOKUP($D59,DataOdafimBenifrad!$1:$30,(((AI$2)-1)*2)+8,FALSE),HLOOKUP($D59,DataOdafimBenifrad!$1:$30,(((AI$2)-1)*2)+7,FALSE),0)</f>
        <v>0</v>
      </c>
      <c r="AJ59" s="23">
        <f t="shared" si="48"/>
        <v>0</v>
      </c>
      <c r="AK59" s="18">
        <f t="shared" si="49"/>
        <v>0</v>
      </c>
      <c r="AL59" s="19">
        <f>IF(AK59&gt;=HLOOKUP($D59,DataOdafimBenifrad!$1:$30,(((AL$2)-1)*2)+8,FALSE),HLOOKUP($D59,DataOdafimBenifrad!$1:$30,(((AL$2)-1)*2)+7,FALSE),0)</f>
        <v>0</v>
      </c>
      <c r="AM59" s="20">
        <f t="shared" si="50"/>
        <v>0</v>
      </c>
      <c r="AN59" s="11">
        <f t="shared" si="51"/>
        <v>0</v>
      </c>
      <c r="AO59" s="12">
        <f t="shared" si="52"/>
        <v>0</v>
      </c>
      <c r="AP59" s="131"/>
      <c r="AQ59" s="131"/>
      <c r="AR59" s="131"/>
      <c r="AS59" s="131"/>
      <c r="AT59" s="131"/>
      <c r="AU59" s="131"/>
      <c r="AV59" s="131"/>
      <c r="AW59" s="131"/>
      <c r="AX59" s="131"/>
    </row>
    <row r="60" spans="1:50" s="97" customFormat="1" ht="12.6" customHeight="1" thickBot="1" x14ac:dyDescent="0.25">
      <c r="A60" s="14">
        <v>57</v>
      </c>
      <c r="B60" s="15">
        <f>VLOOKUP($A60,Data!A:G,3,FALSE)</f>
        <v>0</v>
      </c>
      <c r="C60" s="15">
        <f>VLOOKUP($A60,Data!A:H,5,FALSE)</f>
        <v>0</v>
      </c>
      <c r="D60" s="67">
        <f>VLOOKUP($A60,Data!A:H,2,FALSE)</f>
        <v>57</v>
      </c>
      <c r="E60" s="16">
        <f>IF(F60&gt;0,VLOOKUP($A60,Data!A:H,7,FALSE),0)</f>
        <v>0</v>
      </c>
      <c r="F60" s="16">
        <f>VLOOKUP($A60,Data!A:X,9,FALSE)</f>
        <v>0</v>
      </c>
      <c r="G60" s="18">
        <f t="shared" si="29"/>
        <v>0</v>
      </c>
      <c r="H60" s="19">
        <f>IF(G60&gt;=HLOOKUP($D60,DataOdafimBenifrad!$1:$30,(((H$2)-1)*2)+8,FALSE),HLOOKUP($D60,DataOdafimBenifrad!$1:$30,(((H$2)-1)*2)+7,FALSE),0)</f>
        <v>0</v>
      </c>
      <c r="I60" s="20">
        <f t="shared" si="30"/>
        <v>0</v>
      </c>
      <c r="J60" s="18">
        <f t="shared" si="31"/>
        <v>0</v>
      </c>
      <c r="K60" s="22">
        <f>IF(J60&gt;=HLOOKUP($D60,DataOdafimBenifrad!$1:$30,(((K$2)-1)*2)+8,FALSE),HLOOKUP($D60,DataOdafimBenifrad!$1:$30,(((K$2)-1)*2)+7,FALSE),0)</f>
        <v>0</v>
      </c>
      <c r="L60" s="23">
        <f t="shared" si="32"/>
        <v>0</v>
      </c>
      <c r="M60" s="18">
        <f t="shared" si="33"/>
        <v>0</v>
      </c>
      <c r="N60" s="19">
        <f>IF(M60&gt;=HLOOKUP($D60,DataOdafimBenifrad!$1:$30,(((N$2)-1)*2)+8,FALSE),HLOOKUP($D60,DataOdafimBenifrad!$1:$30,(((N$2)-1)*2)+7,FALSE),0)</f>
        <v>0</v>
      </c>
      <c r="O60" s="20">
        <f t="shared" si="34"/>
        <v>0</v>
      </c>
      <c r="P60" s="18">
        <f t="shared" si="35"/>
        <v>0</v>
      </c>
      <c r="Q60" s="22">
        <f>IF(P60&gt;=HLOOKUP($D60,DataOdafimBenifrad!$1:$30,(((Q$2)-1)*2)+8,FALSE),HLOOKUP($D60,DataOdafimBenifrad!$1:$30,(((Q$2)-1)*2)+7,FALSE),0)</f>
        <v>0</v>
      </c>
      <c r="R60" s="23">
        <f t="shared" si="36"/>
        <v>0</v>
      </c>
      <c r="S60" s="18">
        <f t="shared" si="37"/>
        <v>0</v>
      </c>
      <c r="T60" s="19">
        <f>IF(S60&gt;=HLOOKUP($D60,DataOdafimBenifrad!$1:$30,(((T$2)-1)*2)+8,FALSE),HLOOKUP($D60,DataOdafimBenifrad!$1:$30,(((T$2)-1)*2)+7,FALSE),0)</f>
        <v>0</v>
      </c>
      <c r="U60" s="20">
        <f t="shared" si="38"/>
        <v>0</v>
      </c>
      <c r="V60" s="18">
        <f t="shared" si="39"/>
        <v>0</v>
      </c>
      <c r="W60" s="22">
        <f>IF(V60&gt;=HLOOKUP($D60,DataOdafimBenifrad!$1:$30,(((W$2)-1)*2)+8,FALSE),HLOOKUP($D60,DataOdafimBenifrad!$1:$30,(((W$2)-1)*2)+7,FALSE),0)</f>
        <v>0</v>
      </c>
      <c r="X60" s="23">
        <f t="shared" si="40"/>
        <v>0</v>
      </c>
      <c r="Y60" s="18">
        <f t="shared" si="41"/>
        <v>0</v>
      </c>
      <c r="Z60" s="19">
        <f>IF(Y60&gt;=HLOOKUP($D60,DataOdafimBenifrad!$1:$30,(((Z$2)-1)*2)+8,FALSE),HLOOKUP($D60,DataOdafimBenifrad!$1:$30,(((Z$2)-1)*2)+7,FALSE),0)</f>
        <v>0</v>
      </c>
      <c r="AA60" s="20">
        <f t="shared" si="42"/>
        <v>0</v>
      </c>
      <c r="AB60" s="18">
        <f t="shared" si="43"/>
        <v>0</v>
      </c>
      <c r="AC60" s="22">
        <f>IF(AB60&gt;=HLOOKUP($D60,DataOdafimBenifrad!$1:$30,(((AC$2)-1)*2)+8,FALSE),HLOOKUP($D60,DataOdafimBenifrad!$1:$30,(((AC$2)-1)*2)+7,FALSE),0)</f>
        <v>0</v>
      </c>
      <c r="AD60" s="23">
        <f t="shared" si="44"/>
        <v>0</v>
      </c>
      <c r="AE60" s="18">
        <f t="shared" si="45"/>
        <v>0</v>
      </c>
      <c r="AF60" s="19">
        <f>IF(AE60&gt;=HLOOKUP($D60,DataOdafimBenifrad!$1:$30,(((AF$2)-1)*2)+8,FALSE),HLOOKUP($D60,DataOdafimBenifrad!$1:$30,(((AF$2)-1)*2)+7,FALSE),0)</f>
        <v>0</v>
      </c>
      <c r="AG60" s="20">
        <f t="shared" si="46"/>
        <v>0</v>
      </c>
      <c r="AH60" s="18">
        <f t="shared" si="47"/>
        <v>0</v>
      </c>
      <c r="AI60" s="22">
        <f>IF(AH60&gt;=HLOOKUP($D60,DataOdafimBenifrad!$1:$30,(((AI$2)-1)*2)+8,FALSE),HLOOKUP($D60,DataOdafimBenifrad!$1:$30,(((AI$2)-1)*2)+7,FALSE),0)</f>
        <v>0</v>
      </c>
      <c r="AJ60" s="23">
        <f t="shared" si="48"/>
        <v>0</v>
      </c>
      <c r="AK60" s="18">
        <f t="shared" si="49"/>
        <v>0</v>
      </c>
      <c r="AL60" s="19">
        <f>IF(AK60&gt;=HLOOKUP($D60,DataOdafimBenifrad!$1:$30,(((AL$2)-1)*2)+8,FALSE),HLOOKUP($D60,DataOdafimBenifrad!$1:$30,(((AL$2)-1)*2)+7,FALSE),0)</f>
        <v>0</v>
      </c>
      <c r="AM60" s="20">
        <f t="shared" si="50"/>
        <v>0</v>
      </c>
      <c r="AN60" s="11">
        <f t="shared" si="51"/>
        <v>0</v>
      </c>
      <c r="AO60" s="12">
        <f t="shared" si="52"/>
        <v>0</v>
      </c>
      <c r="AP60" s="131"/>
      <c r="AQ60" s="131"/>
      <c r="AR60" s="131"/>
      <c r="AS60" s="131"/>
      <c r="AT60" s="131"/>
      <c r="AU60" s="131"/>
      <c r="AV60" s="131"/>
      <c r="AW60" s="131"/>
      <c r="AX60" s="131"/>
    </row>
    <row r="61" spans="1:50" s="97" customFormat="1" ht="12.6" customHeight="1" thickBot="1" x14ac:dyDescent="0.25">
      <c r="A61" s="14">
        <v>58</v>
      </c>
      <c r="B61" s="15">
        <f>VLOOKUP($A61,Data!A:G,3,FALSE)</f>
        <v>0</v>
      </c>
      <c r="C61" s="15">
        <f>VLOOKUP($A61,Data!A:H,5,FALSE)</f>
        <v>0</v>
      </c>
      <c r="D61" s="67">
        <f>VLOOKUP($A61,Data!A:H,2,FALSE)</f>
        <v>58</v>
      </c>
      <c r="E61" s="16">
        <f>IF(F61&gt;0,VLOOKUP($A61,Data!A:H,7,FALSE),0)</f>
        <v>0</v>
      </c>
      <c r="F61" s="16">
        <f>VLOOKUP($A61,Data!A:X,9,FALSE)</f>
        <v>0</v>
      </c>
      <c r="G61" s="18">
        <f t="shared" si="29"/>
        <v>0</v>
      </c>
      <c r="H61" s="19">
        <f>IF(G61&gt;=HLOOKUP($D61,DataOdafimBenifrad!$1:$30,(((H$2)-1)*2)+8,FALSE),HLOOKUP($D61,DataOdafimBenifrad!$1:$30,(((H$2)-1)*2)+7,FALSE),0)</f>
        <v>0</v>
      </c>
      <c r="I61" s="20">
        <f t="shared" si="30"/>
        <v>0</v>
      </c>
      <c r="J61" s="18">
        <f t="shared" si="31"/>
        <v>0</v>
      </c>
      <c r="K61" s="22">
        <f>IF(J61&gt;=HLOOKUP($D61,DataOdafimBenifrad!$1:$30,(((K$2)-1)*2)+8,FALSE),HLOOKUP($D61,DataOdafimBenifrad!$1:$30,(((K$2)-1)*2)+7,FALSE),0)</f>
        <v>0</v>
      </c>
      <c r="L61" s="23">
        <f t="shared" si="32"/>
        <v>0</v>
      </c>
      <c r="M61" s="18">
        <f t="shared" si="33"/>
        <v>0</v>
      </c>
      <c r="N61" s="19">
        <f>IF(M61&gt;=HLOOKUP($D61,DataOdafimBenifrad!$1:$30,(((N$2)-1)*2)+8,FALSE),HLOOKUP($D61,DataOdafimBenifrad!$1:$30,(((N$2)-1)*2)+7,FALSE),0)</f>
        <v>0</v>
      </c>
      <c r="O61" s="20">
        <f t="shared" si="34"/>
        <v>0</v>
      </c>
      <c r="P61" s="18">
        <f t="shared" si="35"/>
        <v>0</v>
      </c>
      <c r="Q61" s="22">
        <f>IF(P61&gt;=HLOOKUP($D61,DataOdafimBenifrad!$1:$30,(((Q$2)-1)*2)+8,FALSE),HLOOKUP($D61,DataOdafimBenifrad!$1:$30,(((Q$2)-1)*2)+7,FALSE),0)</f>
        <v>0</v>
      </c>
      <c r="R61" s="23">
        <f t="shared" si="36"/>
        <v>0</v>
      </c>
      <c r="S61" s="18">
        <f t="shared" si="37"/>
        <v>0</v>
      </c>
      <c r="T61" s="19">
        <f>IF(S61&gt;=HLOOKUP($D61,DataOdafimBenifrad!$1:$30,(((T$2)-1)*2)+8,FALSE),HLOOKUP($D61,DataOdafimBenifrad!$1:$30,(((T$2)-1)*2)+7,FALSE),0)</f>
        <v>0</v>
      </c>
      <c r="U61" s="20">
        <f t="shared" si="38"/>
        <v>0</v>
      </c>
      <c r="V61" s="18">
        <f t="shared" si="39"/>
        <v>0</v>
      </c>
      <c r="W61" s="22">
        <f>IF(V61&gt;=HLOOKUP($D61,DataOdafimBenifrad!$1:$30,(((W$2)-1)*2)+8,FALSE),HLOOKUP($D61,DataOdafimBenifrad!$1:$30,(((W$2)-1)*2)+7,FALSE),0)</f>
        <v>0</v>
      </c>
      <c r="X61" s="23">
        <f t="shared" si="40"/>
        <v>0</v>
      </c>
      <c r="Y61" s="18">
        <f t="shared" si="41"/>
        <v>0</v>
      </c>
      <c r="Z61" s="19">
        <f>IF(Y61&gt;=HLOOKUP($D61,DataOdafimBenifrad!$1:$30,(((Z$2)-1)*2)+8,FALSE),HLOOKUP($D61,DataOdafimBenifrad!$1:$30,(((Z$2)-1)*2)+7,FALSE),0)</f>
        <v>0</v>
      </c>
      <c r="AA61" s="20">
        <f t="shared" si="42"/>
        <v>0</v>
      </c>
      <c r="AB61" s="18">
        <f t="shared" si="43"/>
        <v>0</v>
      </c>
      <c r="AC61" s="22">
        <f>IF(AB61&gt;=HLOOKUP($D61,DataOdafimBenifrad!$1:$30,(((AC$2)-1)*2)+8,FALSE),HLOOKUP($D61,DataOdafimBenifrad!$1:$30,(((AC$2)-1)*2)+7,FALSE),0)</f>
        <v>0</v>
      </c>
      <c r="AD61" s="23">
        <f t="shared" si="44"/>
        <v>0</v>
      </c>
      <c r="AE61" s="18">
        <f t="shared" si="45"/>
        <v>0</v>
      </c>
      <c r="AF61" s="19">
        <f>IF(AE61&gt;=HLOOKUP($D61,DataOdafimBenifrad!$1:$30,(((AF$2)-1)*2)+8,FALSE),HLOOKUP($D61,DataOdafimBenifrad!$1:$30,(((AF$2)-1)*2)+7,FALSE),0)</f>
        <v>0</v>
      </c>
      <c r="AG61" s="20">
        <f t="shared" si="46"/>
        <v>0</v>
      </c>
      <c r="AH61" s="18">
        <f t="shared" si="47"/>
        <v>0</v>
      </c>
      <c r="AI61" s="22">
        <f>IF(AH61&gt;=HLOOKUP($D61,DataOdafimBenifrad!$1:$30,(((AI$2)-1)*2)+8,FALSE),HLOOKUP($D61,DataOdafimBenifrad!$1:$30,(((AI$2)-1)*2)+7,FALSE),0)</f>
        <v>0</v>
      </c>
      <c r="AJ61" s="23">
        <f t="shared" si="48"/>
        <v>0</v>
      </c>
      <c r="AK61" s="18">
        <f t="shared" si="49"/>
        <v>0</v>
      </c>
      <c r="AL61" s="19">
        <f>IF(AK61&gt;=HLOOKUP($D61,DataOdafimBenifrad!$1:$30,(((AL$2)-1)*2)+8,FALSE),HLOOKUP($D61,DataOdafimBenifrad!$1:$30,(((AL$2)-1)*2)+7,FALSE),0)</f>
        <v>0</v>
      </c>
      <c r="AM61" s="20">
        <f t="shared" si="50"/>
        <v>0</v>
      </c>
      <c r="AN61" s="11">
        <f t="shared" si="51"/>
        <v>0</v>
      </c>
      <c r="AO61" s="12">
        <f t="shared" si="52"/>
        <v>0</v>
      </c>
      <c r="AP61" s="131"/>
      <c r="AQ61" s="131"/>
      <c r="AR61" s="131"/>
      <c r="AS61" s="131"/>
      <c r="AT61" s="131"/>
      <c r="AU61" s="131"/>
      <c r="AV61" s="131"/>
      <c r="AW61" s="131"/>
      <c r="AX61" s="131"/>
    </row>
    <row r="62" spans="1:50" s="97" customFormat="1" ht="12.6" customHeight="1" thickBot="1" x14ac:dyDescent="0.25">
      <c r="A62" s="14">
        <v>59</v>
      </c>
      <c r="B62" s="15">
        <f>VLOOKUP($A62,Data!A:G,3,FALSE)</f>
        <v>0</v>
      </c>
      <c r="C62" s="15">
        <f>VLOOKUP($A62,Data!A:H,5,FALSE)</f>
        <v>0</v>
      </c>
      <c r="D62" s="67">
        <f>VLOOKUP($A62,Data!A:H,2,FALSE)</f>
        <v>59</v>
      </c>
      <c r="E62" s="16">
        <f>IF(F62&gt;0,VLOOKUP($A62,Data!A:H,7,FALSE),0)</f>
        <v>0</v>
      </c>
      <c r="F62" s="16">
        <f>VLOOKUP($A62,Data!A:X,9,FALSE)</f>
        <v>0</v>
      </c>
      <c r="G62" s="18">
        <f t="shared" si="29"/>
        <v>0</v>
      </c>
      <c r="H62" s="19">
        <f>IF(G62&gt;=HLOOKUP($D62,DataOdafimBenifrad!$1:$30,(((H$2)-1)*2)+8,FALSE),HLOOKUP($D62,DataOdafimBenifrad!$1:$30,(((H$2)-1)*2)+7,FALSE),0)</f>
        <v>0</v>
      </c>
      <c r="I62" s="20">
        <f t="shared" si="30"/>
        <v>0</v>
      </c>
      <c r="J62" s="18">
        <f t="shared" si="31"/>
        <v>0</v>
      </c>
      <c r="K62" s="22">
        <f>IF(J62&gt;=HLOOKUP($D62,DataOdafimBenifrad!$1:$30,(((K$2)-1)*2)+8,FALSE),HLOOKUP($D62,DataOdafimBenifrad!$1:$30,(((K$2)-1)*2)+7,FALSE),0)</f>
        <v>0</v>
      </c>
      <c r="L62" s="23">
        <f t="shared" si="32"/>
        <v>0</v>
      </c>
      <c r="M62" s="18">
        <f t="shared" si="33"/>
        <v>0</v>
      </c>
      <c r="N62" s="19">
        <f>IF(M62&gt;=HLOOKUP($D62,DataOdafimBenifrad!$1:$30,(((N$2)-1)*2)+8,FALSE),HLOOKUP($D62,DataOdafimBenifrad!$1:$30,(((N$2)-1)*2)+7,FALSE),0)</f>
        <v>0</v>
      </c>
      <c r="O62" s="20">
        <f t="shared" si="34"/>
        <v>0</v>
      </c>
      <c r="P62" s="18">
        <f t="shared" si="35"/>
        <v>0</v>
      </c>
      <c r="Q62" s="22">
        <f>IF(P62&gt;=HLOOKUP($D62,DataOdafimBenifrad!$1:$30,(((Q$2)-1)*2)+8,FALSE),HLOOKUP($D62,DataOdafimBenifrad!$1:$30,(((Q$2)-1)*2)+7,FALSE),0)</f>
        <v>0</v>
      </c>
      <c r="R62" s="23">
        <f t="shared" si="36"/>
        <v>0</v>
      </c>
      <c r="S62" s="18">
        <f t="shared" si="37"/>
        <v>0</v>
      </c>
      <c r="T62" s="19">
        <f>IF(S62&gt;=HLOOKUP($D62,DataOdafimBenifrad!$1:$30,(((T$2)-1)*2)+8,FALSE),HLOOKUP($D62,DataOdafimBenifrad!$1:$30,(((T$2)-1)*2)+7,FALSE),0)</f>
        <v>0</v>
      </c>
      <c r="U62" s="20">
        <f t="shared" si="38"/>
        <v>0</v>
      </c>
      <c r="V62" s="18">
        <f t="shared" si="39"/>
        <v>0</v>
      </c>
      <c r="W62" s="22">
        <f>IF(V62&gt;=HLOOKUP($D62,DataOdafimBenifrad!$1:$30,(((W$2)-1)*2)+8,FALSE),HLOOKUP($D62,DataOdafimBenifrad!$1:$30,(((W$2)-1)*2)+7,FALSE),0)</f>
        <v>0</v>
      </c>
      <c r="X62" s="23">
        <f t="shared" si="40"/>
        <v>0</v>
      </c>
      <c r="Y62" s="18">
        <f t="shared" si="41"/>
        <v>0</v>
      </c>
      <c r="Z62" s="19">
        <f>IF(Y62&gt;=HLOOKUP($D62,DataOdafimBenifrad!$1:$30,(((Z$2)-1)*2)+8,FALSE),HLOOKUP($D62,DataOdafimBenifrad!$1:$30,(((Z$2)-1)*2)+7,FALSE),0)</f>
        <v>0</v>
      </c>
      <c r="AA62" s="20">
        <f t="shared" si="42"/>
        <v>0</v>
      </c>
      <c r="AB62" s="18">
        <f t="shared" si="43"/>
        <v>0</v>
      </c>
      <c r="AC62" s="22">
        <f>IF(AB62&gt;=HLOOKUP($D62,DataOdafimBenifrad!$1:$30,(((AC$2)-1)*2)+8,FALSE),HLOOKUP($D62,DataOdafimBenifrad!$1:$30,(((AC$2)-1)*2)+7,FALSE),0)</f>
        <v>0</v>
      </c>
      <c r="AD62" s="23">
        <f t="shared" si="44"/>
        <v>0</v>
      </c>
      <c r="AE62" s="18">
        <f t="shared" si="45"/>
        <v>0</v>
      </c>
      <c r="AF62" s="19">
        <f>IF(AE62&gt;=HLOOKUP($D62,DataOdafimBenifrad!$1:$30,(((AF$2)-1)*2)+8,FALSE),HLOOKUP($D62,DataOdafimBenifrad!$1:$30,(((AF$2)-1)*2)+7,FALSE),0)</f>
        <v>0</v>
      </c>
      <c r="AG62" s="20">
        <f t="shared" si="46"/>
        <v>0</v>
      </c>
      <c r="AH62" s="18">
        <f t="shared" si="47"/>
        <v>0</v>
      </c>
      <c r="AI62" s="22">
        <f>IF(AH62&gt;=HLOOKUP($D62,DataOdafimBenifrad!$1:$30,(((AI$2)-1)*2)+8,FALSE),HLOOKUP($D62,DataOdafimBenifrad!$1:$30,(((AI$2)-1)*2)+7,FALSE),0)</f>
        <v>0</v>
      </c>
      <c r="AJ62" s="23">
        <f t="shared" si="48"/>
        <v>0</v>
      </c>
      <c r="AK62" s="18">
        <f t="shared" si="49"/>
        <v>0</v>
      </c>
      <c r="AL62" s="19">
        <f>IF(AK62&gt;=HLOOKUP($D62,DataOdafimBenifrad!$1:$30,(((AL$2)-1)*2)+8,FALSE),HLOOKUP($D62,DataOdafimBenifrad!$1:$30,(((AL$2)-1)*2)+7,FALSE),0)</f>
        <v>0</v>
      </c>
      <c r="AM62" s="20">
        <f t="shared" si="50"/>
        <v>0</v>
      </c>
      <c r="AN62" s="11">
        <f t="shared" si="51"/>
        <v>0</v>
      </c>
      <c r="AO62" s="12">
        <f t="shared" si="52"/>
        <v>0</v>
      </c>
      <c r="AP62" s="131"/>
      <c r="AQ62" s="131"/>
      <c r="AR62" s="131"/>
      <c r="AS62" s="131"/>
      <c r="AT62" s="131"/>
      <c r="AU62" s="131"/>
      <c r="AV62" s="131"/>
      <c r="AW62" s="131"/>
      <c r="AX62" s="131"/>
    </row>
    <row r="63" spans="1:50" s="97" customFormat="1" ht="12.6" customHeight="1" x14ac:dyDescent="0.2">
      <c r="A63" s="14">
        <v>60</v>
      </c>
      <c r="B63" s="15">
        <f>VLOOKUP($A63,Data!A:G,3,FALSE)</f>
        <v>0</v>
      </c>
      <c r="C63" s="15">
        <f>VLOOKUP($A63,Data!A:H,5,FALSE)</f>
        <v>0</v>
      </c>
      <c r="D63" s="67">
        <f>VLOOKUP($A63,Data!A:H,2,FALSE)</f>
        <v>60</v>
      </c>
      <c r="E63" s="16">
        <f>IF(F63&gt;0,VLOOKUP($A63,Data!A:H,7,FALSE),0)</f>
        <v>0</v>
      </c>
      <c r="F63" s="16">
        <f>VLOOKUP($A63,Data!A:X,9,FALSE)</f>
        <v>0</v>
      </c>
      <c r="G63" s="18">
        <f t="shared" si="29"/>
        <v>0</v>
      </c>
      <c r="H63" s="19">
        <f>IF(G63&gt;=HLOOKUP($D63,DataOdafimBenifrad!$1:$30,(((H$2)-1)*2)+8,FALSE),HLOOKUP($D63,DataOdafimBenifrad!$1:$30,(((H$2)-1)*2)+7,FALSE),0)</f>
        <v>0</v>
      </c>
      <c r="I63" s="20">
        <f t="shared" si="30"/>
        <v>0</v>
      </c>
      <c r="J63" s="18">
        <f t="shared" si="31"/>
        <v>0</v>
      </c>
      <c r="K63" s="22">
        <f>IF(J63&gt;=HLOOKUP($D63,DataOdafimBenifrad!$1:$30,(((K$2)-1)*2)+8,FALSE),HLOOKUP($D63,DataOdafimBenifrad!$1:$30,(((K$2)-1)*2)+7,FALSE),0)</f>
        <v>0</v>
      </c>
      <c r="L63" s="23">
        <f t="shared" si="32"/>
        <v>0</v>
      </c>
      <c r="M63" s="18">
        <f t="shared" si="33"/>
        <v>0</v>
      </c>
      <c r="N63" s="19">
        <f>IF(M63&gt;=HLOOKUP($D63,DataOdafimBenifrad!$1:$30,(((N$2)-1)*2)+8,FALSE),HLOOKUP($D63,DataOdafimBenifrad!$1:$30,(((N$2)-1)*2)+7,FALSE),0)</f>
        <v>0</v>
      </c>
      <c r="O63" s="20">
        <f t="shared" si="34"/>
        <v>0</v>
      </c>
      <c r="P63" s="18">
        <f t="shared" si="35"/>
        <v>0</v>
      </c>
      <c r="Q63" s="22">
        <f>IF(P63&gt;=HLOOKUP($D63,DataOdafimBenifrad!$1:$30,(((Q$2)-1)*2)+8,FALSE),HLOOKUP($D63,DataOdafimBenifrad!$1:$30,(((Q$2)-1)*2)+7,FALSE),0)</f>
        <v>0</v>
      </c>
      <c r="R63" s="23">
        <f t="shared" si="36"/>
        <v>0</v>
      </c>
      <c r="S63" s="18">
        <f t="shared" si="37"/>
        <v>0</v>
      </c>
      <c r="T63" s="19">
        <f>IF(S63&gt;=HLOOKUP($D63,DataOdafimBenifrad!$1:$30,(((T$2)-1)*2)+8,FALSE),HLOOKUP($D63,DataOdafimBenifrad!$1:$30,(((T$2)-1)*2)+7,FALSE),0)</f>
        <v>0</v>
      </c>
      <c r="U63" s="20">
        <f t="shared" si="38"/>
        <v>0</v>
      </c>
      <c r="V63" s="18">
        <f t="shared" si="39"/>
        <v>0</v>
      </c>
      <c r="W63" s="22">
        <f>IF(V63&gt;=HLOOKUP($D63,DataOdafimBenifrad!$1:$30,(((W$2)-1)*2)+8,FALSE),HLOOKUP($D63,DataOdafimBenifrad!$1:$30,(((W$2)-1)*2)+7,FALSE),0)</f>
        <v>0</v>
      </c>
      <c r="X63" s="23">
        <f t="shared" si="40"/>
        <v>0</v>
      </c>
      <c r="Y63" s="18">
        <f t="shared" si="41"/>
        <v>0</v>
      </c>
      <c r="Z63" s="19">
        <f>IF(Y63&gt;=HLOOKUP($D63,DataOdafimBenifrad!$1:$30,(((Z$2)-1)*2)+8,FALSE),HLOOKUP($D63,DataOdafimBenifrad!$1:$30,(((Z$2)-1)*2)+7,FALSE),0)</f>
        <v>0</v>
      </c>
      <c r="AA63" s="20">
        <f t="shared" si="42"/>
        <v>0</v>
      </c>
      <c r="AB63" s="18">
        <f t="shared" si="43"/>
        <v>0</v>
      </c>
      <c r="AC63" s="22">
        <f>IF(AB63&gt;=HLOOKUP($D63,DataOdafimBenifrad!$1:$30,(((AC$2)-1)*2)+8,FALSE),HLOOKUP($D63,DataOdafimBenifrad!$1:$30,(((AC$2)-1)*2)+7,FALSE),0)</f>
        <v>0</v>
      </c>
      <c r="AD63" s="23">
        <f t="shared" si="44"/>
        <v>0</v>
      </c>
      <c r="AE63" s="18">
        <f t="shared" si="45"/>
        <v>0</v>
      </c>
      <c r="AF63" s="19">
        <f>IF(AE63&gt;=HLOOKUP($D63,DataOdafimBenifrad!$1:$30,(((AF$2)-1)*2)+8,FALSE),HLOOKUP($D63,DataOdafimBenifrad!$1:$30,(((AF$2)-1)*2)+7,FALSE),0)</f>
        <v>0</v>
      </c>
      <c r="AG63" s="20">
        <f t="shared" si="46"/>
        <v>0</v>
      </c>
      <c r="AH63" s="18">
        <f t="shared" si="47"/>
        <v>0</v>
      </c>
      <c r="AI63" s="22">
        <f>IF(AH63&gt;=HLOOKUP($D63,DataOdafimBenifrad!$1:$30,(((AI$2)-1)*2)+8,FALSE),HLOOKUP($D63,DataOdafimBenifrad!$1:$30,(((AI$2)-1)*2)+7,FALSE),0)</f>
        <v>0</v>
      </c>
      <c r="AJ63" s="23">
        <f t="shared" si="48"/>
        <v>0</v>
      </c>
      <c r="AK63" s="18">
        <f t="shared" si="49"/>
        <v>0</v>
      </c>
      <c r="AL63" s="19">
        <f>IF(AK63&gt;=HLOOKUP($D63,DataOdafimBenifrad!$1:$30,(((AL$2)-1)*2)+8,FALSE),HLOOKUP($D63,DataOdafimBenifrad!$1:$30,(((AL$2)-1)*2)+7,FALSE),0)</f>
        <v>0</v>
      </c>
      <c r="AM63" s="20">
        <f t="shared" si="50"/>
        <v>0</v>
      </c>
      <c r="AN63" s="11">
        <f t="shared" si="51"/>
        <v>0</v>
      </c>
      <c r="AO63" s="12">
        <f t="shared" si="52"/>
        <v>0</v>
      </c>
      <c r="AP63" s="131"/>
      <c r="AQ63" s="131"/>
      <c r="AR63" s="131"/>
      <c r="AS63" s="131"/>
      <c r="AT63" s="131"/>
      <c r="AU63" s="131"/>
      <c r="AV63" s="131"/>
      <c r="AW63" s="131"/>
      <c r="AX63" s="131"/>
    </row>
  </sheetData>
  <sheetProtection algorithmName="SHA-512" hashValue="MlJt72D0xg8Vm7woR7fsgw0fRZdijWPa56d2+M3aEVTgC/cCaSHoEGVEhBuAkoaeoT1/+lLR/aWIUTavzLisOw==" saltValue="uep3V26tEUoqCdvdyNHnTw==" spinCount="100000" sheet="1" objects="1" scenarios="1"/>
  <conditionalFormatting sqref="H4:H63 K4:K63 N4:N63 T4:T63 Z4:Z63 AF4:AF63 AL4:AL63 Q4:Q63 W4:W63 AC4:AC63 AI4:AI63">
    <cfRule type="cellIs" dxfId="0" priority="7" operator="greaterThan">
      <formula>0</formula>
    </cfRule>
  </conditionalFormatting>
  <pageMargins left="0.23622047244094491" right="0.23622047244094491" top="0.74803149606299213" bottom="0.74803149606299213" header="0.38" footer="0"/>
  <pageSetup paperSize="9" scale="88" orientation="landscape" r:id="rId1"/>
  <headerFooter>
    <oddHeader>&amp;C&amp;"Calibri,מודגש"&amp;24חישוב מנדטים - בחירות תשע"ט (2019)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תוצאות</vt:lpstr>
      <vt:lpstr>Data</vt:lpstr>
      <vt:lpstr>DataOdafim</vt:lpstr>
      <vt:lpstr>DataOdafim_2</vt:lpstr>
      <vt:lpstr>BaderOffer</vt:lpstr>
      <vt:lpstr>DataOdafimBenifrad</vt:lpstr>
      <vt:lpstr>BaderOfferNifrad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‏‏משתמש Windows</dc:creator>
  <cp:lastModifiedBy>‏‏משתמש Windows</cp:lastModifiedBy>
  <cp:lastPrinted>2019-04-18T11:12:36Z</cp:lastPrinted>
  <dcterms:created xsi:type="dcterms:W3CDTF">2019-05-30T13:49:25Z</dcterms:created>
  <dcterms:modified xsi:type="dcterms:W3CDTF">2019-09-18T00:43:07Z</dcterms:modified>
</cp:coreProperties>
</file>